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I:\OHIP\DPPG\DPPG Shared\DFPP\Transportation Unit\Medicaid Transportation Capitated Model RFP - TBD - TBD\"/>
    </mc:Choice>
  </mc:AlternateContent>
  <xr:revisionPtr revIDLastSave="0" documentId="8_{8928AA20-7287-462A-86B1-20C4668B87C7}" xr6:coauthVersionLast="46" xr6:coauthVersionMax="46" xr10:uidLastSave="{00000000-0000-0000-0000-000000000000}"/>
  <workbookProtection workbookAlgorithmName="SHA-512" workbookHashValue="7nGHt/jpLlbPdgzGDxQwzo8H6P1YsOPqpfMlgdZL1oqysXBr+texFbM9GN0bi2lsiJWIQFbJOAuXRjIscy9iRw==" workbookSaltValue="RTj0tMrdt223+4qFXQBZkA==" workbookSpinCount="100000" lockStructure="1"/>
  <bookViews>
    <workbookView xWindow="28680" yWindow="-120" windowWidth="29040" windowHeight="15840" tabRatio="876" activeTab="2" xr2:uid="{00000000-000D-0000-FFFF-FFFF00000000}"/>
  </bookViews>
  <sheets>
    <sheet name="Instructions" sheetId="30" r:id="rId1"/>
    <sheet name="Cost Summary - Aggregate" sheetId="52" r:id="rId2"/>
    <sheet name="Cost Summary - by Population" sheetId="51" r:id="rId3"/>
    <sheet name="Year 1 Service - Upstate" sheetId="32" r:id="rId4"/>
    <sheet name="Year 1 Admin - Upstate" sheetId="26" r:id="rId5"/>
    <sheet name="Year 2 Service - Upstate" sheetId="42" r:id="rId6"/>
    <sheet name="Year 2 Admin - Upstate" sheetId="43" r:id="rId7"/>
    <sheet name="Year 3 Service - Upstate" sheetId="44" r:id="rId8"/>
    <sheet name="Year 3 Admin - Upstate" sheetId="45" r:id="rId9"/>
    <sheet name="Year 4 Service - Upstate" sheetId="46" r:id="rId10"/>
    <sheet name="Year 4 Admin - Upstate" sheetId="47" r:id="rId11"/>
    <sheet name="Year 5 Service - Upstate" sheetId="48" r:id="rId12"/>
    <sheet name="Year 5 Admin - Upstate" sheetId="49" r:id="rId13"/>
  </sheets>
  <definedNames>
    <definedName name="_xlnm.Print_Area" localSheetId="1">'Cost Summary - Aggregate'!$B$2:$H$30</definedName>
    <definedName name="_xlnm.Print_Area" localSheetId="2">'Cost Summary - by Population'!$B$2:$P$41</definedName>
    <definedName name="_xlnm.Print_Area" localSheetId="0">Instructions!$B$2:$E$21</definedName>
    <definedName name="_xlnm.Print_Area" localSheetId="4">'Year 1 Admin - Upstate'!$B$2:$T$68</definedName>
    <definedName name="_xlnm.Print_Area" localSheetId="3">'Year 1 Service - Upstate'!$B$2:$T$118</definedName>
    <definedName name="_xlnm.Print_Area" localSheetId="6">'Year 2 Admin - Upstate'!$B$2:$T$66</definedName>
    <definedName name="_xlnm.Print_Area" localSheetId="5">'Year 2 Service - Upstate'!$B$2:$T$116</definedName>
    <definedName name="_xlnm.Print_Area" localSheetId="8">'Year 3 Admin - Upstate'!$B$2:$T$60</definedName>
    <definedName name="_xlnm.Print_Area" localSheetId="7">'Year 3 Service - Upstate'!$B$2:$T$110</definedName>
    <definedName name="_xlnm.Print_Area" localSheetId="10">'Year 4 Admin - Upstate'!$B$2:$T$60</definedName>
    <definedName name="_xlnm.Print_Area" localSheetId="9">'Year 4 Service - Upstate'!$B$2:$T$110</definedName>
    <definedName name="_xlnm.Print_Area" localSheetId="12">'Year 5 Admin - Upstate'!$B$2:$T$60</definedName>
    <definedName name="_xlnm.Print_Area" localSheetId="11">'Year 5 Service - Upstate'!$B$2:$T$110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2" i="49" l="1"/>
  <c r="R46" i="49"/>
  <c r="R52" i="47"/>
  <c r="R46" i="47"/>
  <c r="R52" i="45"/>
  <c r="R46" i="45"/>
  <c r="R46" i="43"/>
  <c r="R52" i="26"/>
  <c r="R51" i="26"/>
  <c r="R46" i="26"/>
  <c r="R39" i="49"/>
  <c r="R38" i="49"/>
  <c r="R37" i="49"/>
  <c r="R36" i="49"/>
  <c r="K92" i="48"/>
  <c r="Q92" i="48"/>
  <c r="P92" i="48"/>
  <c r="O92" i="48"/>
  <c r="N92" i="48"/>
  <c r="M92" i="48"/>
  <c r="L92" i="48"/>
  <c r="J92" i="48"/>
  <c r="I92" i="48"/>
  <c r="H92" i="48"/>
  <c r="G92" i="48"/>
  <c r="F92" i="48"/>
  <c r="K89" i="48"/>
  <c r="Q89" i="48"/>
  <c r="P89" i="48"/>
  <c r="O89" i="48"/>
  <c r="N89" i="48"/>
  <c r="M89" i="48"/>
  <c r="L89" i="48"/>
  <c r="J89" i="48"/>
  <c r="I89" i="48"/>
  <c r="H89" i="48"/>
  <c r="G89" i="48"/>
  <c r="F89" i="48"/>
  <c r="Q61" i="48"/>
  <c r="P61" i="48"/>
  <c r="O61" i="48"/>
  <c r="N61" i="48"/>
  <c r="M61" i="48"/>
  <c r="L61" i="48"/>
  <c r="K61" i="48"/>
  <c r="J61" i="48"/>
  <c r="I61" i="48"/>
  <c r="H61" i="48"/>
  <c r="G61" i="48"/>
  <c r="F61" i="48"/>
  <c r="R59" i="48"/>
  <c r="R58" i="48"/>
  <c r="R61" i="48" s="1"/>
  <c r="R56" i="48"/>
  <c r="Q56" i="48"/>
  <c r="P56" i="48"/>
  <c r="O56" i="48"/>
  <c r="N56" i="48"/>
  <c r="M56" i="48"/>
  <c r="L56" i="48"/>
  <c r="K56" i="48"/>
  <c r="J56" i="48"/>
  <c r="I56" i="48"/>
  <c r="H56" i="48"/>
  <c r="G56" i="48"/>
  <c r="F56" i="48"/>
  <c r="R55" i="48"/>
  <c r="R54" i="48"/>
  <c r="R53" i="48"/>
  <c r="R52" i="48"/>
  <c r="R39" i="47"/>
  <c r="R38" i="47"/>
  <c r="R37" i="47"/>
  <c r="R36" i="47"/>
  <c r="K92" i="46"/>
  <c r="Q92" i="46"/>
  <c r="P92" i="46"/>
  <c r="O92" i="46"/>
  <c r="N92" i="46"/>
  <c r="M92" i="46"/>
  <c r="L92" i="46"/>
  <c r="J92" i="46"/>
  <c r="I92" i="46"/>
  <c r="H92" i="46"/>
  <c r="G92" i="46"/>
  <c r="F92" i="46"/>
  <c r="N89" i="46"/>
  <c r="Q89" i="46"/>
  <c r="P89" i="46"/>
  <c r="O89" i="46"/>
  <c r="M89" i="46"/>
  <c r="L89" i="46"/>
  <c r="K89" i="46"/>
  <c r="J89" i="46"/>
  <c r="I89" i="46"/>
  <c r="H89" i="46"/>
  <c r="G89" i="46"/>
  <c r="F89" i="46"/>
  <c r="Q56" i="46"/>
  <c r="P56" i="46"/>
  <c r="O56" i="46"/>
  <c r="N56" i="46"/>
  <c r="M56" i="46"/>
  <c r="L56" i="46"/>
  <c r="K56" i="46"/>
  <c r="J56" i="46"/>
  <c r="I56" i="46"/>
  <c r="H56" i="46"/>
  <c r="G56" i="46"/>
  <c r="F56" i="46"/>
  <c r="R55" i="46"/>
  <c r="R54" i="46"/>
  <c r="R53" i="46"/>
  <c r="R56" i="46" s="1"/>
  <c r="R52" i="46"/>
  <c r="Q61" i="46"/>
  <c r="P61" i="46"/>
  <c r="O61" i="46"/>
  <c r="N61" i="46"/>
  <c r="M61" i="46"/>
  <c r="L61" i="46"/>
  <c r="K61" i="46"/>
  <c r="J61" i="46"/>
  <c r="I61" i="46"/>
  <c r="H61" i="46"/>
  <c r="G61" i="46"/>
  <c r="F61" i="46"/>
  <c r="R59" i="46"/>
  <c r="R58" i="46"/>
  <c r="R61" i="46" s="1"/>
  <c r="R39" i="45" l="1"/>
  <c r="R38" i="45"/>
  <c r="R37" i="45"/>
  <c r="R36" i="45"/>
  <c r="Q92" i="44"/>
  <c r="P92" i="44"/>
  <c r="O92" i="44"/>
  <c r="N92" i="44"/>
  <c r="M92" i="44"/>
  <c r="L92" i="44"/>
  <c r="K92" i="44"/>
  <c r="J92" i="44"/>
  <c r="I92" i="44"/>
  <c r="H92" i="44"/>
  <c r="G92" i="44"/>
  <c r="F92" i="44"/>
  <c r="Q89" i="44"/>
  <c r="P89" i="44"/>
  <c r="O89" i="44"/>
  <c r="N89" i="44"/>
  <c r="M89" i="44"/>
  <c r="L89" i="44"/>
  <c r="K89" i="44"/>
  <c r="J89" i="44"/>
  <c r="I89" i="44"/>
  <c r="H89" i="44"/>
  <c r="G89" i="44"/>
  <c r="F89" i="44"/>
  <c r="R61" i="44"/>
  <c r="Q61" i="44"/>
  <c r="P61" i="44"/>
  <c r="O61" i="44"/>
  <c r="N61" i="44"/>
  <c r="M61" i="44"/>
  <c r="L61" i="44"/>
  <c r="K61" i="44"/>
  <c r="J61" i="44"/>
  <c r="I61" i="44"/>
  <c r="H61" i="44"/>
  <c r="G61" i="44"/>
  <c r="F61" i="44"/>
  <c r="R59" i="44"/>
  <c r="R58" i="44"/>
  <c r="Q56" i="44"/>
  <c r="P56" i="44"/>
  <c r="O56" i="44"/>
  <c r="N56" i="44"/>
  <c r="M56" i="44"/>
  <c r="L56" i="44"/>
  <c r="K56" i="44"/>
  <c r="J56" i="44"/>
  <c r="I56" i="44"/>
  <c r="H56" i="44"/>
  <c r="G56" i="44"/>
  <c r="F56" i="44"/>
  <c r="R55" i="44"/>
  <c r="R54" i="44"/>
  <c r="R53" i="44"/>
  <c r="R56" i="44" s="1"/>
  <c r="R52" i="44"/>
  <c r="R39" i="43"/>
  <c r="R38" i="43"/>
  <c r="R37" i="43"/>
  <c r="R36" i="43"/>
  <c r="I109" i="42"/>
  <c r="J92" i="42"/>
  <c r="Q92" i="42"/>
  <c r="P92" i="42"/>
  <c r="O92" i="42"/>
  <c r="N92" i="42"/>
  <c r="M92" i="42"/>
  <c r="L92" i="42"/>
  <c r="K92" i="42"/>
  <c r="I92" i="42"/>
  <c r="H92" i="42"/>
  <c r="G92" i="42"/>
  <c r="F92" i="42"/>
  <c r="G89" i="42"/>
  <c r="P89" i="42"/>
  <c r="O89" i="42"/>
  <c r="N89" i="42"/>
  <c r="M89" i="42"/>
  <c r="L89" i="42"/>
  <c r="K89" i="42"/>
  <c r="J89" i="42"/>
  <c r="I89" i="42"/>
  <c r="H89" i="42"/>
  <c r="F89" i="42"/>
  <c r="Q89" i="42"/>
  <c r="N97" i="32"/>
  <c r="R38" i="26"/>
  <c r="R39" i="26"/>
  <c r="Q61" i="42"/>
  <c r="P61" i="42"/>
  <c r="O61" i="42"/>
  <c r="N61" i="42"/>
  <c r="M61" i="42"/>
  <c r="L61" i="42"/>
  <c r="K61" i="42"/>
  <c r="J61" i="42"/>
  <c r="I61" i="42"/>
  <c r="H61" i="42"/>
  <c r="G61" i="42"/>
  <c r="F61" i="42"/>
  <c r="R59" i="42"/>
  <c r="R58" i="42"/>
  <c r="R61" i="42" s="1"/>
  <c r="Q56" i="42"/>
  <c r="P56" i="42"/>
  <c r="O56" i="42"/>
  <c r="N56" i="42"/>
  <c r="M56" i="42"/>
  <c r="L56" i="42"/>
  <c r="K56" i="42"/>
  <c r="J56" i="42"/>
  <c r="I56" i="42"/>
  <c r="H56" i="42"/>
  <c r="G56" i="42"/>
  <c r="F56" i="42"/>
  <c r="R55" i="42"/>
  <c r="R54" i="42"/>
  <c r="R53" i="42"/>
  <c r="R56" i="42" s="1"/>
  <c r="R52" i="42"/>
  <c r="F97" i="32"/>
  <c r="Q92" i="32"/>
  <c r="P92" i="32"/>
  <c r="O92" i="32"/>
  <c r="N92" i="32"/>
  <c r="M92" i="32"/>
  <c r="L92" i="32"/>
  <c r="K92" i="32"/>
  <c r="J92" i="32"/>
  <c r="I92" i="32"/>
  <c r="H92" i="32"/>
  <c r="G92" i="32"/>
  <c r="F92" i="32"/>
  <c r="F90" i="32"/>
  <c r="F96" i="32" s="1"/>
  <c r="P89" i="32"/>
  <c r="O89" i="32"/>
  <c r="N89" i="32"/>
  <c r="M89" i="32"/>
  <c r="L89" i="32"/>
  <c r="K89" i="32"/>
  <c r="J89" i="32"/>
  <c r="I89" i="32"/>
  <c r="H89" i="32"/>
  <c r="G89" i="32"/>
  <c r="F89" i="32"/>
  <c r="Q89" i="32"/>
  <c r="R36" i="26"/>
  <c r="R37" i="26"/>
  <c r="Q61" i="32"/>
  <c r="P61" i="32"/>
  <c r="O61" i="32"/>
  <c r="N61" i="32"/>
  <c r="M61" i="32"/>
  <c r="L61" i="32"/>
  <c r="K61" i="32"/>
  <c r="J61" i="32"/>
  <c r="I61" i="32"/>
  <c r="H61" i="32"/>
  <c r="G61" i="32"/>
  <c r="F61" i="32"/>
  <c r="R59" i="32"/>
  <c r="R58" i="32"/>
  <c r="R61" i="32" s="1"/>
  <c r="Q56" i="32"/>
  <c r="P56" i="32"/>
  <c r="O56" i="32"/>
  <c r="N56" i="32"/>
  <c r="M56" i="32"/>
  <c r="L56" i="32"/>
  <c r="K56" i="32"/>
  <c r="J56" i="32"/>
  <c r="I56" i="32"/>
  <c r="H56" i="32"/>
  <c r="G56" i="32"/>
  <c r="F56" i="32"/>
  <c r="R55" i="32"/>
  <c r="R54" i="32"/>
  <c r="R53" i="32"/>
  <c r="R56" i="32" s="1"/>
  <c r="R52" i="32"/>
  <c r="R89" i="32" l="1"/>
  <c r="D3" i="49" l="1"/>
  <c r="D3" i="47"/>
  <c r="D3" i="45"/>
  <c r="D3" i="43"/>
  <c r="D3" i="48"/>
  <c r="D80" i="48" s="1"/>
  <c r="D2" i="48"/>
  <c r="D79" i="48" s="1"/>
  <c r="D3" i="46"/>
  <c r="D80" i="46" s="1"/>
  <c r="D2" i="46"/>
  <c r="D79" i="46" s="1"/>
  <c r="D3" i="42"/>
  <c r="D80" i="42" s="1"/>
  <c r="D3" i="44"/>
  <c r="D80" i="44" s="1"/>
  <c r="D2" i="44"/>
  <c r="D79" i="44" s="1"/>
  <c r="D2" i="42"/>
  <c r="D79" i="42" s="1"/>
  <c r="D4" i="32"/>
  <c r="D81" i="32" s="1"/>
  <c r="D84" i="32"/>
  <c r="D80" i="32"/>
  <c r="D79" i="32"/>
  <c r="D6" i="32"/>
  <c r="D83" i="32" s="1"/>
  <c r="D4" i="26"/>
  <c r="D4" i="47" s="1"/>
  <c r="J7" i="51"/>
  <c r="B7" i="51"/>
  <c r="Q11" i="32"/>
  <c r="P11" i="32" s="1"/>
  <c r="D4" i="49" l="1"/>
  <c r="D4" i="43"/>
  <c r="D4" i="45"/>
  <c r="D4" i="44"/>
  <c r="D81" i="44" s="1"/>
  <c r="D4" i="48"/>
  <c r="D81" i="48" s="1"/>
  <c r="D6" i="48"/>
  <c r="D83" i="48" s="1"/>
  <c r="D4" i="46"/>
  <c r="D81" i="46" s="1"/>
  <c r="D6" i="46"/>
  <c r="D83" i="46" s="1"/>
  <c r="D6" i="44"/>
  <c r="D83" i="44" s="1"/>
  <c r="D6" i="42"/>
  <c r="D4" i="42"/>
  <c r="D81" i="42" s="1"/>
  <c r="O11" i="32"/>
  <c r="N11" i="32" s="1"/>
  <c r="M11" i="32" s="1"/>
  <c r="L11" i="32" s="1"/>
  <c r="K11" i="32" s="1"/>
  <c r="J11" i="32" s="1"/>
  <c r="I11" i="32" s="1"/>
  <c r="H11" i="32" s="1"/>
  <c r="G11" i="32" s="1"/>
  <c r="F11" i="32" s="1"/>
  <c r="F11" i="42" l="1"/>
  <c r="F11" i="44"/>
  <c r="F11" i="48"/>
  <c r="F11" i="46"/>
  <c r="Q109" i="32"/>
  <c r="P109" i="32"/>
  <c r="O109" i="32"/>
  <c r="N109" i="32"/>
  <c r="M109" i="32"/>
  <c r="L109" i="32"/>
  <c r="F97" i="42"/>
  <c r="R57" i="43"/>
  <c r="Q63" i="43"/>
  <c r="P63" i="43"/>
  <c r="O63" i="43"/>
  <c r="N63" i="43"/>
  <c r="M63" i="43"/>
  <c r="L63" i="43"/>
  <c r="K63" i="43"/>
  <c r="J63" i="43"/>
  <c r="I63" i="43"/>
  <c r="Q62" i="43"/>
  <c r="P62" i="43"/>
  <c r="O62" i="43"/>
  <c r="N62" i="43"/>
  <c r="M62" i="43"/>
  <c r="L62" i="43"/>
  <c r="K62" i="43"/>
  <c r="J62" i="43"/>
  <c r="I62" i="43"/>
  <c r="H62" i="43"/>
  <c r="G62" i="43"/>
  <c r="F62" i="43"/>
  <c r="Q61" i="43"/>
  <c r="P61" i="43"/>
  <c r="O61" i="43"/>
  <c r="N61" i="43"/>
  <c r="M61" i="43"/>
  <c r="L61" i="43"/>
  <c r="K61" i="43"/>
  <c r="J61" i="43"/>
  <c r="I61" i="43"/>
  <c r="H61" i="43"/>
  <c r="G61" i="43"/>
  <c r="F61" i="43"/>
  <c r="Q60" i="43"/>
  <c r="P60" i="43"/>
  <c r="O60" i="43"/>
  <c r="N60" i="43"/>
  <c r="M60" i="43"/>
  <c r="L60" i="43"/>
  <c r="K60" i="43"/>
  <c r="J60" i="43"/>
  <c r="I60" i="43"/>
  <c r="H60" i="43"/>
  <c r="G60" i="43"/>
  <c r="Q97" i="42"/>
  <c r="P97" i="42"/>
  <c r="O97" i="42"/>
  <c r="N97" i="42"/>
  <c r="M97" i="42"/>
  <c r="L97" i="42"/>
  <c r="K97" i="42"/>
  <c r="J97" i="42"/>
  <c r="I97" i="42"/>
  <c r="H97" i="42"/>
  <c r="G97" i="42"/>
  <c r="Q97" i="32"/>
  <c r="P97" i="32"/>
  <c r="O97" i="32"/>
  <c r="M97" i="32"/>
  <c r="L97" i="32"/>
  <c r="K97" i="32"/>
  <c r="J97" i="32"/>
  <c r="I97" i="32"/>
  <c r="H97" i="32"/>
  <c r="G97" i="32"/>
  <c r="R113" i="42"/>
  <c r="L15" i="51" s="1"/>
  <c r="R112" i="42"/>
  <c r="L14" i="51" s="1"/>
  <c r="R111" i="42"/>
  <c r="R107" i="42"/>
  <c r="R54" i="26"/>
  <c r="F14" i="51" s="1"/>
  <c r="R53" i="26"/>
  <c r="F13" i="51" s="1"/>
  <c r="Q65" i="26"/>
  <c r="P65" i="26"/>
  <c r="O65" i="26"/>
  <c r="R65" i="26" s="1"/>
  <c r="R115" i="32"/>
  <c r="L12" i="51" s="1"/>
  <c r="R61" i="43" l="1"/>
  <c r="R62" i="43"/>
  <c r="R63" i="43"/>
  <c r="Q58" i="26"/>
  <c r="P58" i="26"/>
  <c r="O58" i="26"/>
  <c r="Q57" i="26"/>
  <c r="P57" i="26"/>
  <c r="O57" i="26"/>
  <c r="N57" i="26"/>
  <c r="M57" i="26"/>
  <c r="L57" i="26"/>
  <c r="Q56" i="26"/>
  <c r="P56" i="26"/>
  <c r="O56" i="26"/>
  <c r="N56" i="26"/>
  <c r="M56" i="26"/>
  <c r="L56" i="26"/>
  <c r="Q55" i="26"/>
  <c r="P55" i="26"/>
  <c r="O55" i="26"/>
  <c r="N55" i="26"/>
  <c r="M55" i="26"/>
  <c r="K56" i="26"/>
  <c r="J56" i="26"/>
  <c r="I56" i="26"/>
  <c r="R108" i="32"/>
  <c r="D14" i="51" s="1"/>
  <c r="R107" i="32"/>
  <c r="D13" i="51" s="1"/>
  <c r="R106" i="32"/>
  <c r="D12" i="51" s="1"/>
  <c r="R104" i="32"/>
  <c r="E14" i="51" s="1"/>
  <c r="R103" i="32"/>
  <c r="R57" i="26" l="1"/>
  <c r="N59" i="26"/>
  <c r="O59" i="26"/>
  <c r="R58" i="26"/>
  <c r="Q59" i="26"/>
  <c r="P59" i="26"/>
  <c r="R56" i="26"/>
  <c r="M59" i="26"/>
  <c r="E13" i="51"/>
  <c r="R51" i="43" l="1"/>
  <c r="R51" i="45"/>
  <c r="R51" i="47"/>
  <c r="R51" i="49"/>
  <c r="G90" i="32" l="1"/>
  <c r="Q90" i="42" l="1"/>
  <c r="P90" i="42"/>
  <c r="O90" i="42"/>
  <c r="N90" i="42"/>
  <c r="M90" i="42"/>
  <c r="L90" i="42"/>
  <c r="K90" i="42"/>
  <c r="J90" i="42"/>
  <c r="I90" i="42"/>
  <c r="H90" i="42"/>
  <c r="G90" i="42"/>
  <c r="Q90" i="44"/>
  <c r="P90" i="44"/>
  <c r="O90" i="44"/>
  <c r="N90" i="44"/>
  <c r="M90" i="44"/>
  <c r="L90" i="44"/>
  <c r="K90" i="44"/>
  <c r="J90" i="44"/>
  <c r="I90" i="44"/>
  <c r="H90" i="44"/>
  <c r="G90" i="44"/>
  <c r="Q90" i="46"/>
  <c r="P90" i="46"/>
  <c r="O90" i="46"/>
  <c r="N90" i="46"/>
  <c r="M90" i="46"/>
  <c r="L90" i="46"/>
  <c r="K90" i="46"/>
  <c r="J90" i="46"/>
  <c r="I90" i="46"/>
  <c r="H90" i="46"/>
  <c r="G90" i="46"/>
  <c r="Q90" i="48"/>
  <c r="P90" i="48"/>
  <c r="O90" i="48"/>
  <c r="N90" i="48"/>
  <c r="M90" i="48"/>
  <c r="L90" i="48"/>
  <c r="K90" i="48"/>
  <c r="J90" i="48"/>
  <c r="I90" i="48"/>
  <c r="H90" i="48"/>
  <c r="G90" i="48"/>
  <c r="Q90" i="32"/>
  <c r="P90" i="32"/>
  <c r="O90" i="32"/>
  <c r="N90" i="32"/>
  <c r="M90" i="32"/>
  <c r="L90" i="32"/>
  <c r="K90" i="32"/>
  <c r="J90" i="32"/>
  <c r="I90" i="32"/>
  <c r="H90" i="32"/>
  <c r="F90" i="42"/>
  <c r="F90" i="44"/>
  <c r="F90" i="46"/>
  <c r="F90" i="48"/>
  <c r="F101" i="32" l="1"/>
  <c r="F109" i="32" l="1"/>
  <c r="F96" i="42"/>
  <c r="F108" i="42" s="1"/>
  <c r="F96" i="44"/>
  <c r="F96" i="46"/>
  <c r="F96" i="48"/>
  <c r="Q76" i="32"/>
  <c r="P76" i="32"/>
  <c r="O76" i="32"/>
  <c r="N76" i="32"/>
  <c r="M76" i="32"/>
  <c r="L76" i="32"/>
  <c r="K76" i="32"/>
  <c r="J76" i="32"/>
  <c r="I76" i="32"/>
  <c r="H76" i="32"/>
  <c r="G76" i="32"/>
  <c r="F76" i="32"/>
  <c r="Q76" i="42"/>
  <c r="P76" i="42"/>
  <c r="O76" i="42"/>
  <c r="N76" i="42"/>
  <c r="M76" i="42"/>
  <c r="L76" i="42"/>
  <c r="K76" i="42"/>
  <c r="J76" i="42"/>
  <c r="I76" i="42"/>
  <c r="H76" i="42"/>
  <c r="G76" i="42"/>
  <c r="F76" i="42"/>
  <c r="Q76" i="44"/>
  <c r="P76" i="44"/>
  <c r="O76" i="44"/>
  <c r="N76" i="44"/>
  <c r="M76" i="44"/>
  <c r="L76" i="44"/>
  <c r="K76" i="44"/>
  <c r="J76" i="44"/>
  <c r="I76" i="44"/>
  <c r="H76" i="44"/>
  <c r="G76" i="44"/>
  <c r="F76" i="44"/>
  <c r="Q76" i="46"/>
  <c r="P76" i="46"/>
  <c r="O76" i="46"/>
  <c r="N76" i="46"/>
  <c r="M76" i="46"/>
  <c r="L76" i="46"/>
  <c r="K76" i="46"/>
  <c r="J76" i="46"/>
  <c r="I76" i="46"/>
  <c r="H76" i="46"/>
  <c r="G76" i="46"/>
  <c r="F76" i="46"/>
  <c r="Q76" i="48"/>
  <c r="P76" i="48"/>
  <c r="O76" i="48"/>
  <c r="N76" i="48"/>
  <c r="M76" i="48"/>
  <c r="L76" i="48"/>
  <c r="K76" i="48"/>
  <c r="J76" i="48"/>
  <c r="I76" i="48"/>
  <c r="H76" i="48"/>
  <c r="G76" i="48"/>
  <c r="F76" i="48"/>
  <c r="Q71" i="32"/>
  <c r="P71" i="32"/>
  <c r="O71" i="32"/>
  <c r="N71" i="32"/>
  <c r="M71" i="32"/>
  <c r="L71" i="32"/>
  <c r="K71" i="32"/>
  <c r="J71" i="32"/>
  <c r="I71" i="32"/>
  <c r="H71" i="32"/>
  <c r="G71" i="32"/>
  <c r="F71" i="32"/>
  <c r="Q71" i="42"/>
  <c r="P71" i="42"/>
  <c r="O71" i="42"/>
  <c r="N71" i="42"/>
  <c r="M71" i="42"/>
  <c r="L71" i="42"/>
  <c r="K71" i="42"/>
  <c r="J71" i="42"/>
  <c r="I71" i="42"/>
  <c r="H71" i="42"/>
  <c r="G71" i="42"/>
  <c r="F71" i="42"/>
  <c r="Q71" i="44"/>
  <c r="P71" i="44"/>
  <c r="O71" i="44"/>
  <c r="N71" i="44"/>
  <c r="M71" i="44"/>
  <c r="L71" i="44"/>
  <c r="K71" i="44"/>
  <c r="J71" i="44"/>
  <c r="I71" i="44"/>
  <c r="H71" i="44"/>
  <c r="G71" i="44"/>
  <c r="F71" i="44"/>
  <c r="Q71" i="46"/>
  <c r="P71" i="46"/>
  <c r="O71" i="46"/>
  <c r="N71" i="46"/>
  <c r="M71" i="46"/>
  <c r="L71" i="46"/>
  <c r="K71" i="46"/>
  <c r="J71" i="46"/>
  <c r="I71" i="46"/>
  <c r="H71" i="46"/>
  <c r="G71" i="46"/>
  <c r="F71" i="46"/>
  <c r="Q71" i="48"/>
  <c r="P71" i="48"/>
  <c r="O71" i="48"/>
  <c r="N71" i="48"/>
  <c r="M71" i="48"/>
  <c r="L71" i="48"/>
  <c r="K71" i="48"/>
  <c r="J71" i="48"/>
  <c r="I71" i="48"/>
  <c r="H71" i="48"/>
  <c r="G71" i="48"/>
  <c r="F71" i="48"/>
  <c r="Q66" i="32"/>
  <c r="P66" i="32"/>
  <c r="O66" i="32"/>
  <c r="N66" i="32"/>
  <c r="M66" i="32"/>
  <c r="L66" i="32"/>
  <c r="K66" i="32"/>
  <c r="J66" i="32"/>
  <c r="I66" i="32"/>
  <c r="H66" i="32"/>
  <c r="G66" i="32"/>
  <c r="F66" i="32"/>
  <c r="Q66" i="42"/>
  <c r="P66" i="42"/>
  <c r="O66" i="42"/>
  <c r="N66" i="42"/>
  <c r="M66" i="42"/>
  <c r="L66" i="42"/>
  <c r="K66" i="42"/>
  <c r="J66" i="42"/>
  <c r="I66" i="42"/>
  <c r="H66" i="42"/>
  <c r="G66" i="42"/>
  <c r="F66" i="42"/>
  <c r="Q66" i="44"/>
  <c r="P66" i="44"/>
  <c r="O66" i="44"/>
  <c r="N66" i="44"/>
  <c r="M66" i="44"/>
  <c r="L66" i="44"/>
  <c r="K66" i="44"/>
  <c r="J66" i="44"/>
  <c r="I66" i="44"/>
  <c r="H66" i="44"/>
  <c r="G66" i="44"/>
  <c r="F66" i="44"/>
  <c r="Q66" i="46"/>
  <c r="P66" i="46"/>
  <c r="O66" i="46"/>
  <c r="N66" i="46"/>
  <c r="M66" i="46"/>
  <c r="L66" i="46"/>
  <c r="K66" i="46"/>
  <c r="J66" i="46"/>
  <c r="I66" i="46"/>
  <c r="H66" i="46"/>
  <c r="G66" i="46"/>
  <c r="F66" i="46"/>
  <c r="Q66" i="48"/>
  <c r="P66" i="48"/>
  <c r="O66" i="48"/>
  <c r="N66" i="48"/>
  <c r="M66" i="48"/>
  <c r="L66" i="48"/>
  <c r="K66" i="48"/>
  <c r="J66" i="48"/>
  <c r="I66" i="48"/>
  <c r="H66" i="48"/>
  <c r="G66" i="48"/>
  <c r="F66" i="48"/>
  <c r="Q51" i="32"/>
  <c r="P51" i="32"/>
  <c r="O51" i="32"/>
  <c r="N51" i="32"/>
  <c r="M51" i="32"/>
  <c r="L51" i="32"/>
  <c r="K51" i="32"/>
  <c r="J51" i="32"/>
  <c r="I51" i="32"/>
  <c r="H51" i="32"/>
  <c r="G51" i="32"/>
  <c r="F51" i="32"/>
  <c r="Q51" i="42"/>
  <c r="P51" i="42"/>
  <c r="O51" i="42"/>
  <c r="N51" i="42"/>
  <c r="M51" i="42"/>
  <c r="L51" i="42"/>
  <c r="K51" i="42"/>
  <c r="J51" i="42"/>
  <c r="I51" i="42"/>
  <c r="H51" i="42"/>
  <c r="G51" i="42"/>
  <c r="F51" i="42"/>
  <c r="Q51" i="44"/>
  <c r="P51" i="44"/>
  <c r="O51" i="44"/>
  <c r="N51" i="44"/>
  <c r="M51" i="44"/>
  <c r="L51" i="44"/>
  <c r="K51" i="44"/>
  <c r="J51" i="44"/>
  <c r="I51" i="44"/>
  <c r="H51" i="44"/>
  <c r="G51" i="44"/>
  <c r="F51" i="44"/>
  <c r="Q51" i="46"/>
  <c r="P51" i="46"/>
  <c r="O51" i="46"/>
  <c r="N51" i="46"/>
  <c r="M51" i="46"/>
  <c r="L51" i="46"/>
  <c r="K51" i="46"/>
  <c r="J51" i="46"/>
  <c r="I51" i="46"/>
  <c r="H51" i="46"/>
  <c r="G51" i="46"/>
  <c r="F51" i="46"/>
  <c r="Q51" i="48"/>
  <c r="P51" i="48"/>
  <c r="O51" i="48"/>
  <c r="N51" i="48"/>
  <c r="M51" i="48"/>
  <c r="L51" i="48"/>
  <c r="K51" i="48"/>
  <c r="J51" i="48"/>
  <c r="I51" i="48"/>
  <c r="H51" i="48"/>
  <c r="G51" i="48"/>
  <c r="F51" i="48"/>
  <c r="Q46" i="32"/>
  <c r="P46" i="32"/>
  <c r="O46" i="32"/>
  <c r="N46" i="32"/>
  <c r="M46" i="32"/>
  <c r="L46" i="32"/>
  <c r="K46" i="32"/>
  <c r="J46" i="32"/>
  <c r="I46" i="32"/>
  <c r="H46" i="32"/>
  <c r="G46" i="32"/>
  <c r="F46" i="32"/>
  <c r="Q46" i="42"/>
  <c r="P46" i="42"/>
  <c r="O46" i="42"/>
  <c r="N46" i="42"/>
  <c r="M46" i="42"/>
  <c r="L46" i="42"/>
  <c r="K46" i="42"/>
  <c r="J46" i="42"/>
  <c r="I46" i="42"/>
  <c r="H46" i="42"/>
  <c r="G46" i="42"/>
  <c r="F46" i="42"/>
  <c r="Q46" i="44"/>
  <c r="P46" i="44"/>
  <c r="O46" i="44"/>
  <c r="N46" i="44"/>
  <c r="M46" i="44"/>
  <c r="L46" i="44"/>
  <c r="K46" i="44"/>
  <c r="J46" i="44"/>
  <c r="I46" i="44"/>
  <c r="H46" i="44"/>
  <c r="G46" i="44"/>
  <c r="F46" i="44"/>
  <c r="Q46" i="46"/>
  <c r="P46" i="46"/>
  <c r="O46" i="46"/>
  <c r="N46" i="46"/>
  <c r="M46" i="46"/>
  <c r="L46" i="46"/>
  <c r="K46" i="46"/>
  <c r="J46" i="46"/>
  <c r="I46" i="46"/>
  <c r="H46" i="46"/>
  <c r="G46" i="46"/>
  <c r="F46" i="46"/>
  <c r="Q46" i="48"/>
  <c r="P46" i="48"/>
  <c r="O46" i="48"/>
  <c r="N46" i="48"/>
  <c r="M46" i="48"/>
  <c r="L46" i="48"/>
  <c r="K46" i="48"/>
  <c r="J46" i="48"/>
  <c r="I46" i="48"/>
  <c r="H46" i="48"/>
  <c r="G46" i="48"/>
  <c r="F46" i="48"/>
  <c r="Q41" i="32"/>
  <c r="P41" i="32"/>
  <c r="O41" i="32"/>
  <c r="N41" i="32"/>
  <c r="M41" i="32"/>
  <c r="L41" i="32"/>
  <c r="K41" i="32"/>
  <c r="J41" i="32"/>
  <c r="I41" i="32"/>
  <c r="H41" i="32"/>
  <c r="G41" i="32"/>
  <c r="F41" i="32"/>
  <c r="Q41" i="42"/>
  <c r="P41" i="42"/>
  <c r="O41" i="42"/>
  <c r="N41" i="42"/>
  <c r="M41" i="42"/>
  <c r="L41" i="42"/>
  <c r="K41" i="42"/>
  <c r="J41" i="42"/>
  <c r="I41" i="42"/>
  <c r="H41" i="42"/>
  <c r="G41" i="42"/>
  <c r="F41" i="42"/>
  <c r="Q41" i="44"/>
  <c r="P41" i="44"/>
  <c r="O41" i="44"/>
  <c r="N41" i="44"/>
  <c r="M41" i="44"/>
  <c r="L41" i="44"/>
  <c r="K41" i="44"/>
  <c r="J41" i="44"/>
  <c r="I41" i="44"/>
  <c r="H41" i="44"/>
  <c r="G41" i="44"/>
  <c r="F41" i="44"/>
  <c r="Q41" i="46"/>
  <c r="P41" i="46"/>
  <c r="O41" i="46"/>
  <c r="N41" i="46"/>
  <c r="M41" i="46"/>
  <c r="L41" i="46"/>
  <c r="K41" i="46"/>
  <c r="J41" i="46"/>
  <c r="I41" i="46"/>
  <c r="H41" i="46"/>
  <c r="G41" i="46"/>
  <c r="F41" i="46"/>
  <c r="Q41" i="48"/>
  <c r="P41" i="48"/>
  <c r="O41" i="48"/>
  <c r="N41" i="48"/>
  <c r="M41" i="48"/>
  <c r="L41" i="48"/>
  <c r="K41" i="48"/>
  <c r="J41" i="48"/>
  <c r="I41" i="48"/>
  <c r="H41" i="48"/>
  <c r="G41" i="48"/>
  <c r="F41" i="48"/>
  <c r="Q36" i="32"/>
  <c r="P36" i="32"/>
  <c r="O36" i="32"/>
  <c r="N36" i="32"/>
  <c r="M36" i="32"/>
  <c r="L36" i="32"/>
  <c r="K36" i="32"/>
  <c r="J36" i="32"/>
  <c r="I36" i="32"/>
  <c r="H36" i="32"/>
  <c r="G36" i="32"/>
  <c r="F36" i="32"/>
  <c r="Q36" i="42"/>
  <c r="P36" i="42"/>
  <c r="O36" i="42"/>
  <c r="N36" i="42"/>
  <c r="M36" i="42"/>
  <c r="L36" i="42"/>
  <c r="K36" i="42"/>
  <c r="J36" i="42"/>
  <c r="I36" i="42"/>
  <c r="H36" i="42"/>
  <c r="G36" i="42"/>
  <c r="F36" i="42"/>
  <c r="Q36" i="44"/>
  <c r="P36" i="44"/>
  <c r="O36" i="44"/>
  <c r="N36" i="44"/>
  <c r="M36" i="44"/>
  <c r="L36" i="44"/>
  <c r="K36" i="44"/>
  <c r="J36" i="44"/>
  <c r="I36" i="44"/>
  <c r="H36" i="44"/>
  <c r="G36" i="44"/>
  <c r="F36" i="44"/>
  <c r="Q36" i="46"/>
  <c r="P36" i="46"/>
  <c r="O36" i="46"/>
  <c r="N36" i="46"/>
  <c r="M36" i="46"/>
  <c r="L36" i="46"/>
  <c r="K36" i="46"/>
  <c r="J36" i="46"/>
  <c r="I36" i="46"/>
  <c r="H36" i="46"/>
  <c r="G36" i="46"/>
  <c r="F36" i="46"/>
  <c r="Q36" i="48"/>
  <c r="P36" i="48"/>
  <c r="O36" i="48"/>
  <c r="N36" i="48"/>
  <c r="M36" i="48"/>
  <c r="L36" i="48"/>
  <c r="K36" i="48"/>
  <c r="J36" i="48"/>
  <c r="I36" i="48"/>
  <c r="H36" i="48"/>
  <c r="G36" i="48"/>
  <c r="F36" i="48"/>
  <c r="Q31" i="32"/>
  <c r="P31" i="32"/>
  <c r="O31" i="32"/>
  <c r="N31" i="32"/>
  <c r="M31" i="32"/>
  <c r="L31" i="32"/>
  <c r="K31" i="32"/>
  <c r="J31" i="32"/>
  <c r="I31" i="32"/>
  <c r="H31" i="32"/>
  <c r="G31" i="32"/>
  <c r="F31" i="32"/>
  <c r="Q31" i="42"/>
  <c r="P31" i="42"/>
  <c r="O31" i="42"/>
  <c r="N31" i="42"/>
  <c r="M31" i="42"/>
  <c r="L31" i="42"/>
  <c r="K31" i="42"/>
  <c r="J31" i="42"/>
  <c r="I31" i="42"/>
  <c r="H31" i="42"/>
  <c r="G31" i="42"/>
  <c r="F31" i="42"/>
  <c r="Q31" i="44"/>
  <c r="P31" i="44"/>
  <c r="O31" i="44"/>
  <c r="N31" i="44"/>
  <c r="M31" i="44"/>
  <c r="L31" i="44"/>
  <c r="K31" i="44"/>
  <c r="J31" i="44"/>
  <c r="I31" i="44"/>
  <c r="H31" i="44"/>
  <c r="G31" i="44"/>
  <c r="F31" i="44"/>
  <c r="Q31" i="46"/>
  <c r="P31" i="46"/>
  <c r="O31" i="46"/>
  <c r="N31" i="46"/>
  <c r="M31" i="46"/>
  <c r="L31" i="46"/>
  <c r="K31" i="46"/>
  <c r="J31" i="46"/>
  <c r="I31" i="46"/>
  <c r="H31" i="46"/>
  <c r="G31" i="46"/>
  <c r="F31" i="46"/>
  <c r="Q31" i="48"/>
  <c r="P31" i="48"/>
  <c r="O31" i="48"/>
  <c r="N31" i="48"/>
  <c r="M31" i="48"/>
  <c r="L31" i="48"/>
  <c r="K31" i="48"/>
  <c r="J31" i="48"/>
  <c r="I31" i="48"/>
  <c r="H31" i="48"/>
  <c r="G31" i="48"/>
  <c r="F31" i="48"/>
  <c r="Q26" i="32"/>
  <c r="P26" i="32"/>
  <c r="O26" i="32"/>
  <c r="N26" i="32"/>
  <c r="M26" i="32"/>
  <c r="L26" i="32"/>
  <c r="K26" i="32"/>
  <c r="J26" i="32"/>
  <c r="I26" i="32"/>
  <c r="H26" i="32"/>
  <c r="G26" i="32"/>
  <c r="F26" i="32"/>
  <c r="Q26" i="42"/>
  <c r="P26" i="42"/>
  <c r="O26" i="42"/>
  <c r="N26" i="42"/>
  <c r="M26" i="42"/>
  <c r="L26" i="42"/>
  <c r="K26" i="42"/>
  <c r="J26" i="42"/>
  <c r="I26" i="42"/>
  <c r="H26" i="42"/>
  <c r="G26" i="42"/>
  <c r="F26" i="42"/>
  <c r="Q26" i="44"/>
  <c r="P26" i="44"/>
  <c r="O26" i="44"/>
  <c r="N26" i="44"/>
  <c r="M26" i="44"/>
  <c r="L26" i="44"/>
  <c r="K26" i="44"/>
  <c r="J26" i="44"/>
  <c r="I26" i="44"/>
  <c r="H26" i="44"/>
  <c r="G26" i="44"/>
  <c r="F26" i="44"/>
  <c r="Q26" i="46"/>
  <c r="P26" i="46"/>
  <c r="O26" i="46"/>
  <c r="N26" i="46"/>
  <c r="M26" i="46"/>
  <c r="L26" i="46"/>
  <c r="K26" i="46"/>
  <c r="J26" i="46"/>
  <c r="I26" i="46"/>
  <c r="H26" i="46"/>
  <c r="G26" i="46"/>
  <c r="F26" i="46"/>
  <c r="Q26" i="48"/>
  <c r="P26" i="48"/>
  <c r="O26" i="48"/>
  <c r="N26" i="48"/>
  <c r="M26" i="48"/>
  <c r="L26" i="48"/>
  <c r="K26" i="48"/>
  <c r="J26" i="48"/>
  <c r="I26" i="48"/>
  <c r="H26" i="48"/>
  <c r="G26" i="48"/>
  <c r="F26" i="48"/>
  <c r="Q21" i="32"/>
  <c r="P21" i="32"/>
  <c r="O21" i="32"/>
  <c r="N21" i="32"/>
  <c r="M21" i="32"/>
  <c r="L21" i="32"/>
  <c r="K21" i="32"/>
  <c r="J21" i="32"/>
  <c r="I21" i="32"/>
  <c r="H21" i="32"/>
  <c r="G21" i="32"/>
  <c r="F21" i="32"/>
  <c r="Q21" i="42"/>
  <c r="P21" i="42"/>
  <c r="O21" i="42"/>
  <c r="N21" i="42"/>
  <c r="M21" i="42"/>
  <c r="L21" i="42"/>
  <c r="K21" i="42"/>
  <c r="J21" i="42"/>
  <c r="I21" i="42"/>
  <c r="H21" i="42"/>
  <c r="G21" i="42"/>
  <c r="F21" i="42"/>
  <c r="Q21" i="44"/>
  <c r="P21" i="44"/>
  <c r="O21" i="44"/>
  <c r="N21" i="44"/>
  <c r="M21" i="44"/>
  <c r="L21" i="44"/>
  <c r="K21" i="44"/>
  <c r="J21" i="44"/>
  <c r="I21" i="44"/>
  <c r="H21" i="44"/>
  <c r="G21" i="44"/>
  <c r="F21" i="44"/>
  <c r="Q21" i="46"/>
  <c r="P21" i="46"/>
  <c r="O21" i="46"/>
  <c r="N21" i="46"/>
  <c r="M21" i="46"/>
  <c r="L21" i="46"/>
  <c r="K21" i="46"/>
  <c r="J21" i="46"/>
  <c r="I21" i="46"/>
  <c r="H21" i="46"/>
  <c r="G21" i="46"/>
  <c r="F21" i="46"/>
  <c r="Q21" i="48"/>
  <c r="P21" i="48"/>
  <c r="O21" i="48"/>
  <c r="N21" i="48"/>
  <c r="M21" i="48"/>
  <c r="L21" i="48"/>
  <c r="K21" i="48"/>
  <c r="J21" i="48"/>
  <c r="I21" i="48"/>
  <c r="H21" i="48"/>
  <c r="G21" i="48"/>
  <c r="F21" i="48"/>
  <c r="F16" i="32"/>
  <c r="F16" i="42"/>
  <c r="F16" i="44"/>
  <c r="F16" i="46"/>
  <c r="F16" i="48"/>
  <c r="Q16" i="32"/>
  <c r="P16" i="32"/>
  <c r="O16" i="32"/>
  <c r="N16" i="32"/>
  <c r="M16" i="32"/>
  <c r="L16" i="32"/>
  <c r="K16" i="32"/>
  <c r="J16" i="32"/>
  <c r="I16" i="32"/>
  <c r="H16" i="32"/>
  <c r="G16" i="32"/>
  <c r="Q16" i="42"/>
  <c r="P16" i="42"/>
  <c r="O16" i="42"/>
  <c r="N16" i="42"/>
  <c r="M16" i="42"/>
  <c r="L16" i="42"/>
  <c r="K16" i="42"/>
  <c r="J16" i="42"/>
  <c r="I16" i="42"/>
  <c r="H16" i="42"/>
  <c r="G16" i="42"/>
  <c r="Q16" i="44"/>
  <c r="P16" i="44"/>
  <c r="O16" i="44"/>
  <c r="N16" i="44"/>
  <c r="M16" i="44"/>
  <c r="L16" i="44"/>
  <c r="K16" i="44"/>
  <c r="J16" i="44"/>
  <c r="I16" i="44"/>
  <c r="H16" i="44"/>
  <c r="G16" i="44"/>
  <c r="Q16" i="46"/>
  <c r="P16" i="46"/>
  <c r="O16" i="46"/>
  <c r="N16" i="46"/>
  <c r="M16" i="46"/>
  <c r="L16" i="46"/>
  <c r="K16" i="46"/>
  <c r="J16" i="46"/>
  <c r="I16" i="46"/>
  <c r="H16" i="46"/>
  <c r="G16" i="46"/>
  <c r="Q16" i="48"/>
  <c r="P16" i="48"/>
  <c r="O16" i="48"/>
  <c r="N16" i="48"/>
  <c r="M16" i="48"/>
  <c r="L16" i="48"/>
  <c r="K16" i="48"/>
  <c r="J16" i="48"/>
  <c r="I16" i="48"/>
  <c r="H16" i="48"/>
  <c r="G16" i="48"/>
  <c r="F114" i="42" l="1"/>
  <c r="B3" i="52" l="1"/>
  <c r="J3" i="51" l="1"/>
  <c r="B3" i="51"/>
  <c r="F46" i="49"/>
  <c r="F56" i="49" s="1"/>
  <c r="Q57" i="49"/>
  <c r="P57" i="49"/>
  <c r="O57" i="49"/>
  <c r="N57" i="49"/>
  <c r="M57" i="49"/>
  <c r="L57" i="49"/>
  <c r="K57" i="49"/>
  <c r="J57" i="49"/>
  <c r="I57" i="49"/>
  <c r="H57" i="49"/>
  <c r="G57" i="49"/>
  <c r="F57" i="49"/>
  <c r="Q52" i="49"/>
  <c r="Q53" i="49" s="1"/>
  <c r="P52" i="49"/>
  <c r="P53" i="49" s="1"/>
  <c r="O52" i="49"/>
  <c r="O53" i="49" s="1"/>
  <c r="N52" i="49"/>
  <c r="N53" i="49" s="1"/>
  <c r="M52" i="49"/>
  <c r="M53" i="49" s="1"/>
  <c r="L52" i="49"/>
  <c r="L53" i="49" s="1"/>
  <c r="K52" i="49"/>
  <c r="K53" i="49" s="1"/>
  <c r="J52" i="49"/>
  <c r="J53" i="49" s="1"/>
  <c r="I52" i="49"/>
  <c r="I53" i="49" s="1"/>
  <c r="H52" i="49"/>
  <c r="H53" i="49" s="1"/>
  <c r="G52" i="49"/>
  <c r="G53" i="49" s="1"/>
  <c r="F52" i="49"/>
  <c r="F53" i="49" s="1"/>
  <c r="Q57" i="47"/>
  <c r="P57" i="47"/>
  <c r="O57" i="47"/>
  <c r="N57" i="47"/>
  <c r="M57" i="47"/>
  <c r="L57" i="47"/>
  <c r="K57" i="47"/>
  <c r="J57" i="47"/>
  <c r="I57" i="47"/>
  <c r="H57" i="47"/>
  <c r="G57" i="47"/>
  <c r="F57" i="47"/>
  <c r="Q52" i="47"/>
  <c r="Q53" i="47" s="1"/>
  <c r="P52" i="47"/>
  <c r="P53" i="47" s="1"/>
  <c r="O52" i="47"/>
  <c r="O53" i="47" s="1"/>
  <c r="N52" i="47"/>
  <c r="N53" i="47" s="1"/>
  <c r="M52" i="47"/>
  <c r="M53" i="47" s="1"/>
  <c r="L52" i="47"/>
  <c r="L53" i="47" s="1"/>
  <c r="K52" i="47"/>
  <c r="K53" i="47" s="1"/>
  <c r="J52" i="47"/>
  <c r="J53" i="47" s="1"/>
  <c r="I52" i="47"/>
  <c r="I53" i="47" s="1"/>
  <c r="H52" i="47"/>
  <c r="H53" i="47" s="1"/>
  <c r="G52" i="47"/>
  <c r="G53" i="47" s="1"/>
  <c r="F52" i="47"/>
  <c r="F53" i="47" s="1"/>
  <c r="Q57" i="45"/>
  <c r="P57" i="45"/>
  <c r="O57" i="45"/>
  <c r="N57" i="45"/>
  <c r="M57" i="45"/>
  <c r="L57" i="45"/>
  <c r="K57" i="45"/>
  <c r="J57" i="45"/>
  <c r="I57" i="45"/>
  <c r="H57" i="45"/>
  <c r="G57" i="45"/>
  <c r="F57" i="45"/>
  <c r="R57" i="45" s="1"/>
  <c r="Q52" i="45"/>
  <c r="Q53" i="45" s="1"/>
  <c r="P52" i="45"/>
  <c r="P53" i="45" s="1"/>
  <c r="O52" i="45"/>
  <c r="O53" i="45" s="1"/>
  <c r="N52" i="45"/>
  <c r="N53" i="45" s="1"/>
  <c r="M52" i="45"/>
  <c r="M53" i="45" s="1"/>
  <c r="L52" i="45"/>
  <c r="L53" i="45" s="1"/>
  <c r="K52" i="45"/>
  <c r="K53" i="45" s="1"/>
  <c r="J52" i="45"/>
  <c r="J53" i="45" s="1"/>
  <c r="I52" i="45"/>
  <c r="I53" i="45" s="1"/>
  <c r="H52" i="45"/>
  <c r="H53" i="45" s="1"/>
  <c r="G52" i="45"/>
  <c r="G53" i="45" s="1"/>
  <c r="F52" i="45"/>
  <c r="F53" i="45" s="1"/>
  <c r="F60" i="43"/>
  <c r="Q52" i="43"/>
  <c r="Q53" i="43" s="1"/>
  <c r="P52" i="43"/>
  <c r="P53" i="43" s="1"/>
  <c r="O52" i="43"/>
  <c r="O53" i="43" s="1"/>
  <c r="N52" i="43"/>
  <c r="N53" i="43" s="1"/>
  <c r="M52" i="43"/>
  <c r="M53" i="43" s="1"/>
  <c r="L52" i="43"/>
  <c r="L53" i="43" s="1"/>
  <c r="K52" i="43"/>
  <c r="K53" i="43" s="1"/>
  <c r="J52" i="43"/>
  <c r="J53" i="43" s="1"/>
  <c r="I52" i="43"/>
  <c r="I53" i="43" s="1"/>
  <c r="H52" i="43"/>
  <c r="H53" i="43" s="1"/>
  <c r="G52" i="43"/>
  <c r="G53" i="43" s="1"/>
  <c r="F52" i="43"/>
  <c r="Q64" i="26"/>
  <c r="P64" i="26"/>
  <c r="O64" i="26"/>
  <c r="N64" i="26"/>
  <c r="M64" i="26"/>
  <c r="L64" i="26"/>
  <c r="R64" i="26" s="1"/>
  <c r="L55" i="26"/>
  <c r="L59" i="26" s="1"/>
  <c r="K55" i="26"/>
  <c r="J55" i="26"/>
  <c r="I55" i="26"/>
  <c r="H55" i="26"/>
  <c r="G55" i="26"/>
  <c r="F55" i="26"/>
  <c r="R57" i="49" l="1"/>
  <c r="R57" i="47"/>
  <c r="F53" i="43"/>
  <c r="R52" i="43"/>
  <c r="R60" i="43"/>
  <c r="R55" i="26"/>
  <c r="R59" i="26" s="1"/>
  <c r="F58" i="49"/>
  <c r="D28" i="51"/>
  <c r="D29" i="51"/>
  <c r="H103" i="42" l="1"/>
  <c r="H103" i="44"/>
  <c r="H103" i="46"/>
  <c r="H103" i="48"/>
  <c r="Q47" i="26" l="1"/>
  <c r="P47" i="26"/>
  <c r="O47" i="26"/>
  <c r="N47" i="26"/>
  <c r="M47" i="26"/>
  <c r="L47" i="26"/>
  <c r="K47" i="26"/>
  <c r="J47" i="26"/>
  <c r="I47" i="26"/>
  <c r="H47" i="26"/>
  <c r="G47" i="26"/>
  <c r="Q47" i="43"/>
  <c r="P47" i="43"/>
  <c r="O47" i="43"/>
  <c r="N47" i="43"/>
  <c r="M47" i="43"/>
  <c r="L47" i="43"/>
  <c r="K47" i="43"/>
  <c r="J47" i="43"/>
  <c r="I47" i="43"/>
  <c r="H47" i="43"/>
  <c r="G47" i="43"/>
  <c r="Q97" i="44"/>
  <c r="Q47" i="45" s="1"/>
  <c r="P97" i="44"/>
  <c r="P47" i="45" s="1"/>
  <c r="O97" i="44"/>
  <c r="O47" i="45" s="1"/>
  <c r="N97" i="44"/>
  <c r="N47" i="45" s="1"/>
  <c r="M97" i="44"/>
  <c r="M47" i="45" s="1"/>
  <c r="L97" i="44"/>
  <c r="L47" i="45" s="1"/>
  <c r="K97" i="44"/>
  <c r="K47" i="45" s="1"/>
  <c r="J97" i="44"/>
  <c r="J47" i="45" s="1"/>
  <c r="I97" i="44"/>
  <c r="I47" i="45" s="1"/>
  <c r="H97" i="44"/>
  <c r="H47" i="45" s="1"/>
  <c r="G97" i="44"/>
  <c r="G47" i="45" s="1"/>
  <c r="Q97" i="46"/>
  <c r="Q47" i="47" s="1"/>
  <c r="P97" i="46"/>
  <c r="P47" i="47" s="1"/>
  <c r="O97" i="46"/>
  <c r="O47" i="47" s="1"/>
  <c r="N97" i="46"/>
  <c r="N47" i="47" s="1"/>
  <c r="M97" i="46"/>
  <c r="M47" i="47" s="1"/>
  <c r="L97" i="46"/>
  <c r="L47" i="47" s="1"/>
  <c r="K97" i="46"/>
  <c r="K47" i="47" s="1"/>
  <c r="J97" i="46"/>
  <c r="J47" i="47" s="1"/>
  <c r="I97" i="46"/>
  <c r="I47" i="47" s="1"/>
  <c r="H97" i="46"/>
  <c r="H47" i="47" s="1"/>
  <c r="G97" i="46"/>
  <c r="G47" i="47" s="1"/>
  <c r="Q97" i="48"/>
  <c r="Q47" i="49" s="1"/>
  <c r="P97" i="48"/>
  <c r="P47" i="49" s="1"/>
  <c r="O97" i="48"/>
  <c r="O47" i="49" s="1"/>
  <c r="N97" i="48"/>
  <c r="N47" i="49" s="1"/>
  <c r="M97" i="48"/>
  <c r="M47" i="49" s="1"/>
  <c r="L97" i="48"/>
  <c r="L47" i="49" s="1"/>
  <c r="K97" i="48"/>
  <c r="K47" i="49" s="1"/>
  <c r="J97" i="48"/>
  <c r="J47" i="49" s="1"/>
  <c r="I97" i="48"/>
  <c r="I47" i="49" s="1"/>
  <c r="H97" i="48"/>
  <c r="H47" i="49" s="1"/>
  <c r="G97" i="48"/>
  <c r="G47" i="49" s="1"/>
  <c r="F47" i="43"/>
  <c r="R47" i="43" s="1"/>
  <c r="F97" i="44"/>
  <c r="F97" i="46"/>
  <c r="F97" i="48"/>
  <c r="R97" i="32" l="1"/>
  <c r="F47" i="26"/>
  <c r="R47" i="26" s="1"/>
  <c r="R97" i="48"/>
  <c r="F47" i="49"/>
  <c r="R47" i="49" s="1"/>
  <c r="R97" i="46"/>
  <c r="F47" i="47"/>
  <c r="R47" i="47" s="1"/>
  <c r="R97" i="44"/>
  <c r="F47" i="45"/>
  <c r="R47" i="45" s="1"/>
  <c r="R97" i="42"/>
  <c r="R75" i="44"/>
  <c r="R74" i="44"/>
  <c r="R73" i="44"/>
  <c r="R72" i="44"/>
  <c r="R75" i="46"/>
  <c r="R74" i="46"/>
  <c r="R73" i="46"/>
  <c r="R72" i="46"/>
  <c r="R75" i="48"/>
  <c r="R74" i="48"/>
  <c r="R73" i="48"/>
  <c r="R72" i="48"/>
  <c r="R75" i="42"/>
  <c r="R74" i="42"/>
  <c r="R73" i="42"/>
  <c r="R72" i="42"/>
  <c r="R76" i="42" l="1"/>
  <c r="R76" i="46"/>
  <c r="R76" i="48"/>
  <c r="R76" i="44"/>
  <c r="D14" i="52"/>
  <c r="D13" i="52"/>
  <c r="D15" i="52"/>
  <c r="D12" i="52"/>
  <c r="D11" i="52"/>
  <c r="Q46" i="49" l="1"/>
  <c r="Q56" i="49" s="1"/>
  <c r="Q58" i="49" s="1"/>
  <c r="P46" i="49"/>
  <c r="P56" i="49" s="1"/>
  <c r="P58" i="49" s="1"/>
  <c r="O46" i="49"/>
  <c r="O56" i="49" s="1"/>
  <c r="O58" i="49" s="1"/>
  <c r="N46" i="49"/>
  <c r="N56" i="49" s="1"/>
  <c r="N58" i="49" s="1"/>
  <c r="M46" i="49"/>
  <c r="M56" i="49" s="1"/>
  <c r="M58" i="49" s="1"/>
  <c r="L46" i="49"/>
  <c r="L56" i="49" s="1"/>
  <c r="L58" i="49" s="1"/>
  <c r="K46" i="49"/>
  <c r="K56" i="49" s="1"/>
  <c r="K58" i="49" s="1"/>
  <c r="J46" i="49"/>
  <c r="J56" i="49" s="1"/>
  <c r="J58" i="49" s="1"/>
  <c r="I46" i="49"/>
  <c r="I56" i="49" s="1"/>
  <c r="I58" i="49" s="1"/>
  <c r="H46" i="49"/>
  <c r="H56" i="49" s="1"/>
  <c r="H58" i="49" s="1"/>
  <c r="G46" i="49"/>
  <c r="G56" i="49" s="1"/>
  <c r="R35" i="49"/>
  <c r="R34" i="49"/>
  <c r="R33" i="49"/>
  <c r="R32" i="49"/>
  <c r="R31" i="49"/>
  <c r="R30" i="49"/>
  <c r="R29" i="49"/>
  <c r="R28" i="49"/>
  <c r="R22" i="49"/>
  <c r="R21" i="49"/>
  <c r="R20" i="49"/>
  <c r="R19" i="49"/>
  <c r="R18" i="49"/>
  <c r="R17" i="49"/>
  <c r="R16" i="49"/>
  <c r="R15" i="49"/>
  <c r="R14" i="49"/>
  <c r="R13" i="49"/>
  <c r="R12" i="49"/>
  <c r="R107" i="48"/>
  <c r="Q103" i="48"/>
  <c r="P103" i="48"/>
  <c r="O103" i="48"/>
  <c r="N103" i="48"/>
  <c r="M103" i="48"/>
  <c r="L103" i="48"/>
  <c r="K103" i="48"/>
  <c r="J103" i="48"/>
  <c r="I103" i="48"/>
  <c r="G103" i="48"/>
  <c r="F103" i="48"/>
  <c r="R102" i="48"/>
  <c r="R101" i="48"/>
  <c r="Q96" i="48"/>
  <c r="P96" i="48"/>
  <c r="O96" i="48"/>
  <c r="N96" i="48"/>
  <c r="M96" i="48"/>
  <c r="K96" i="48"/>
  <c r="J96" i="48"/>
  <c r="I96" i="48"/>
  <c r="H96" i="48"/>
  <c r="G96" i="48"/>
  <c r="R69" i="48"/>
  <c r="R68" i="48"/>
  <c r="R64" i="48"/>
  <c r="R63" i="48"/>
  <c r="R50" i="48"/>
  <c r="R49" i="48"/>
  <c r="R48" i="48"/>
  <c r="R47" i="48"/>
  <c r="R45" i="48"/>
  <c r="R44" i="48"/>
  <c r="R43" i="48"/>
  <c r="R42" i="48"/>
  <c r="R40" i="48"/>
  <c r="R39" i="48"/>
  <c r="R38" i="48"/>
  <c r="R37" i="48"/>
  <c r="R35" i="48"/>
  <c r="R34" i="48"/>
  <c r="R33" i="48"/>
  <c r="R32" i="48"/>
  <c r="R30" i="48"/>
  <c r="R29" i="48"/>
  <c r="R28" i="48"/>
  <c r="R27" i="48"/>
  <c r="R25" i="48"/>
  <c r="R24" i="48"/>
  <c r="R23" i="48"/>
  <c r="R22" i="48"/>
  <c r="R20" i="48"/>
  <c r="R19" i="48"/>
  <c r="R18" i="48"/>
  <c r="R17" i="48"/>
  <c r="R15" i="48"/>
  <c r="R14" i="48"/>
  <c r="R13" i="48"/>
  <c r="R12" i="48"/>
  <c r="Q46" i="47"/>
  <c r="Q56" i="47" s="1"/>
  <c r="Q58" i="47" s="1"/>
  <c r="P46" i="47"/>
  <c r="P56" i="47" s="1"/>
  <c r="P58" i="47" s="1"/>
  <c r="O46" i="47"/>
  <c r="O56" i="47" s="1"/>
  <c r="O58" i="47" s="1"/>
  <c r="N46" i="47"/>
  <c r="N56" i="47" s="1"/>
  <c r="N58" i="47" s="1"/>
  <c r="M46" i="47"/>
  <c r="M56" i="47" s="1"/>
  <c r="M58" i="47" s="1"/>
  <c r="L46" i="47"/>
  <c r="L56" i="47" s="1"/>
  <c r="L58" i="47" s="1"/>
  <c r="K46" i="47"/>
  <c r="K56" i="47" s="1"/>
  <c r="K58" i="47" s="1"/>
  <c r="J46" i="47"/>
  <c r="J56" i="47" s="1"/>
  <c r="J58" i="47" s="1"/>
  <c r="I46" i="47"/>
  <c r="I56" i="47" s="1"/>
  <c r="I58" i="47" s="1"/>
  <c r="H46" i="47"/>
  <c r="H56" i="47" s="1"/>
  <c r="H58" i="47" s="1"/>
  <c r="G46" i="47"/>
  <c r="G56" i="47" s="1"/>
  <c r="G58" i="47" s="1"/>
  <c r="R35" i="47"/>
  <c r="R34" i="47"/>
  <c r="R33" i="47"/>
  <c r="R32" i="47"/>
  <c r="R31" i="47"/>
  <c r="R30" i="47"/>
  <c r="R29" i="47"/>
  <c r="R28" i="47"/>
  <c r="R22" i="47"/>
  <c r="R21" i="47"/>
  <c r="R20" i="47"/>
  <c r="R19" i="47"/>
  <c r="R18" i="47"/>
  <c r="R17" i="47"/>
  <c r="R16" i="47"/>
  <c r="R15" i="47"/>
  <c r="R14" i="47"/>
  <c r="R13" i="47"/>
  <c r="R12" i="47"/>
  <c r="R107" i="46"/>
  <c r="Q103" i="46"/>
  <c r="P103" i="46"/>
  <c r="O103" i="46"/>
  <c r="N103" i="46"/>
  <c r="M103" i="46"/>
  <c r="L103" i="46"/>
  <c r="K103" i="46"/>
  <c r="J103" i="46"/>
  <c r="I103" i="46"/>
  <c r="G103" i="46"/>
  <c r="F103" i="46"/>
  <c r="R102" i="46"/>
  <c r="R101" i="46"/>
  <c r="Q96" i="46"/>
  <c r="P96" i="46"/>
  <c r="O96" i="46"/>
  <c r="N96" i="46"/>
  <c r="M96" i="46"/>
  <c r="L96" i="46"/>
  <c r="K96" i="46"/>
  <c r="J96" i="46"/>
  <c r="I96" i="46"/>
  <c r="H96" i="46"/>
  <c r="R69" i="46"/>
  <c r="R68" i="46"/>
  <c r="R64" i="46"/>
  <c r="R63" i="46"/>
  <c r="R50" i="46"/>
  <c r="R49" i="46"/>
  <c r="R48" i="46"/>
  <c r="R47" i="46"/>
  <c r="R45" i="46"/>
  <c r="R44" i="46"/>
  <c r="R43" i="46"/>
  <c r="R42" i="46"/>
  <c r="R40" i="46"/>
  <c r="R39" i="46"/>
  <c r="R38" i="46"/>
  <c r="R37" i="46"/>
  <c r="R35" i="46"/>
  <c r="R34" i="46"/>
  <c r="R33" i="46"/>
  <c r="R32" i="46"/>
  <c r="R30" i="46"/>
  <c r="R29" i="46"/>
  <c r="R28" i="46"/>
  <c r="R27" i="46"/>
  <c r="R25" i="46"/>
  <c r="R24" i="46"/>
  <c r="R23" i="46"/>
  <c r="R22" i="46"/>
  <c r="R20" i="46"/>
  <c r="R19" i="46"/>
  <c r="R18" i="46"/>
  <c r="R17" i="46"/>
  <c r="R15" i="46"/>
  <c r="R14" i="46"/>
  <c r="R13" i="46"/>
  <c r="R12" i="46"/>
  <c r="Q46" i="45"/>
  <c r="Q56" i="45" s="1"/>
  <c r="Q58" i="45" s="1"/>
  <c r="P46" i="45"/>
  <c r="P56" i="45" s="1"/>
  <c r="P58" i="45" s="1"/>
  <c r="O46" i="45"/>
  <c r="O56" i="45" s="1"/>
  <c r="O58" i="45" s="1"/>
  <c r="N46" i="45"/>
  <c r="N56" i="45" s="1"/>
  <c r="N58" i="45" s="1"/>
  <c r="M46" i="45"/>
  <c r="M56" i="45" s="1"/>
  <c r="M58" i="45" s="1"/>
  <c r="L46" i="45"/>
  <c r="L56" i="45" s="1"/>
  <c r="L58" i="45" s="1"/>
  <c r="K46" i="45"/>
  <c r="K56" i="45" s="1"/>
  <c r="K58" i="45" s="1"/>
  <c r="J46" i="45"/>
  <c r="J56" i="45" s="1"/>
  <c r="J58" i="45" s="1"/>
  <c r="I46" i="45"/>
  <c r="I56" i="45" s="1"/>
  <c r="I58" i="45" s="1"/>
  <c r="H46" i="45"/>
  <c r="H56" i="45" s="1"/>
  <c r="H58" i="45" s="1"/>
  <c r="G46" i="45"/>
  <c r="G56" i="45" s="1"/>
  <c r="G58" i="45" s="1"/>
  <c r="F46" i="45"/>
  <c r="F56" i="45" s="1"/>
  <c r="R35" i="45"/>
  <c r="R34" i="45"/>
  <c r="R33" i="45"/>
  <c r="R32" i="45"/>
  <c r="R31" i="45"/>
  <c r="R30" i="45"/>
  <c r="R29" i="45"/>
  <c r="R28" i="45"/>
  <c r="R22" i="45"/>
  <c r="R21" i="45"/>
  <c r="R20" i="45"/>
  <c r="R19" i="45"/>
  <c r="R18" i="45"/>
  <c r="R17" i="45"/>
  <c r="R16" i="45"/>
  <c r="R15" i="45"/>
  <c r="R14" i="45"/>
  <c r="R13" i="45"/>
  <c r="R12" i="45"/>
  <c r="R107" i="44"/>
  <c r="Q103" i="44"/>
  <c r="P103" i="44"/>
  <c r="O103" i="44"/>
  <c r="N103" i="44"/>
  <c r="M103" i="44"/>
  <c r="L103" i="44"/>
  <c r="K103" i="44"/>
  <c r="J103" i="44"/>
  <c r="I103" i="44"/>
  <c r="G103" i="44"/>
  <c r="F103" i="44"/>
  <c r="R102" i="44"/>
  <c r="R101" i="44"/>
  <c r="Q96" i="44"/>
  <c r="P96" i="44"/>
  <c r="N96" i="44"/>
  <c r="M96" i="44"/>
  <c r="L96" i="44"/>
  <c r="K96" i="44"/>
  <c r="J96" i="44"/>
  <c r="I96" i="44"/>
  <c r="H96" i="44"/>
  <c r="R69" i="44"/>
  <c r="R68" i="44"/>
  <c r="R64" i="44"/>
  <c r="R63" i="44"/>
  <c r="R50" i="44"/>
  <c r="R49" i="44"/>
  <c r="R48" i="44"/>
  <c r="R47" i="44"/>
  <c r="R45" i="44"/>
  <c r="R44" i="44"/>
  <c r="R43" i="44"/>
  <c r="R42" i="44"/>
  <c r="R40" i="44"/>
  <c r="R39" i="44"/>
  <c r="R38" i="44"/>
  <c r="R37" i="44"/>
  <c r="R35" i="44"/>
  <c r="R34" i="44"/>
  <c r="R33" i="44"/>
  <c r="R32" i="44"/>
  <c r="R30" i="44"/>
  <c r="R29" i="44"/>
  <c r="R28" i="44"/>
  <c r="R27" i="44"/>
  <c r="R25" i="44"/>
  <c r="R24" i="44"/>
  <c r="R23" i="44"/>
  <c r="R22" i="44"/>
  <c r="R20" i="44"/>
  <c r="R19" i="44"/>
  <c r="R18" i="44"/>
  <c r="R17" i="44"/>
  <c r="R15" i="44"/>
  <c r="R14" i="44"/>
  <c r="R13" i="44"/>
  <c r="R12" i="44"/>
  <c r="Q46" i="43"/>
  <c r="Q59" i="43" s="1"/>
  <c r="Q64" i="43" s="1"/>
  <c r="P46" i="43"/>
  <c r="P59" i="43" s="1"/>
  <c r="P64" i="43" s="1"/>
  <c r="O46" i="43"/>
  <c r="O59" i="43" s="1"/>
  <c r="O64" i="43" s="1"/>
  <c r="N46" i="43"/>
  <c r="N59" i="43" s="1"/>
  <c r="N64" i="43" s="1"/>
  <c r="M46" i="43"/>
  <c r="M59" i="43" s="1"/>
  <c r="M64" i="43" s="1"/>
  <c r="L46" i="43"/>
  <c r="L59" i="43" s="1"/>
  <c r="L64" i="43" s="1"/>
  <c r="K46" i="43"/>
  <c r="K59" i="43" s="1"/>
  <c r="K64" i="43" s="1"/>
  <c r="J46" i="43"/>
  <c r="J59" i="43" s="1"/>
  <c r="J64" i="43" s="1"/>
  <c r="I46" i="43"/>
  <c r="I59" i="43" s="1"/>
  <c r="H46" i="43"/>
  <c r="H58" i="43" s="1"/>
  <c r="H64" i="43" s="1"/>
  <c r="F46" i="43"/>
  <c r="F58" i="43" s="1"/>
  <c r="R35" i="43"/>
  <c r="R34" i="43"/>
  <c r="R33" i="43"/>
  <c r="R32" i="43"/>
  <c r="R31" i="43"/>
  <c r="R30" i="43"/>
  <c r="R29" i="43"/>
  <c r="R28" i="43"/>
  <c r="R22" i="43"/>
  <c r="R21" i="43"/>
  <c r="R20" i="43"/>
  <c r="R19" i="43"/>
  <c r="R18" i="43"/>
  <c r="R17" i="43"/>
  <c r="R16" i="43"/>
  <c r="R15" i="43"/>
  <c r="R14" i="43"/>
  <c r="R13" i="43"/>
  <c r="R12" i="43"/>
  <c r="R110" i="42"/>
  <c r="L18" i="51" s="1"/>
  <c r="Q103" i="42"/>
  <c r="P103" i="42"/>
  <c r="O103" i="42"/>
  <c r="N103" i="42"/>
  <c r="M103" i="42"/>
  <c r="L103" i="42"/>
  <c r="K103" i="42"/>
  <c r="J103" i="42"/>
  <c r="I103" i="42"/>
  <c r="G103" i="42"/>
  <c r="F103" i="42"/>
  <c r="R102" i="42"/>
  <c r="D18" i="51" s="1"/>
  <c r="R101" i="42"/>
  <c r="E18" i="51" s="1"/>
  <c r="P96" i="42"/>
  <c r="P109" i="42" s="1"/>
  <c r="P114" i="42" s="1"/>
  <c r="O96" i="42"/>
  <c r="O109" i="42" s="1"/>
  <c r="O114" i="42" s="1"/>
  <c r="N96" i="42"/>
  <c r="N109" i="42" s="1"/>
  <c r="N114" i="42" s="1"/>
  <c r="M96" i="42"/>
  <c r="M109" i="42" s="1"/>
  <c r="M114" i="42" s="1"/>
  <c r="L96" i="42"/>
  <c r="L109" i="42" s="1"/>
  <c r="L114" i="42" s="1"/>
  <c r="K96" i="42"/>
  <c r="K109" i="42" s="1"/>
  <c r="K114" i="42" s="1"/>
  <c r="J96" i="42"/>
  <c r="J109" i="42" s="1"/>
  <c r="J114" i="42" s="1"/>
  <c r="H96" i="42"/>
  <c r="H108" i="42" s="1"/>
  <c r="H114" i="42" s="1"/>
  <c r="R69" i="42"/>
  <c r="R68" i="42"/>
  <c r="R64" i="42"/>
  <c r="R63" i="42"/>
  <c r="R50" i="42"/>
  <c r="R49" i="42"/>
  <c r="R48" i="42"/>
  <c r="R47" i="42"/>
  <c r="R45" i="42"/>
  <c r="R44" i="42"/>
  <c r="R43" i="42"/>
  <c r="R42" i="42"/>
  <c r="R40" i="42"/>
  <c r="R39" i="42"/>
  <c r="R38" i="42"/>
  <c r="R37" i="42"/>
  <c r="R35" i="42"/>
  <c r="R34" i="42"/>
  <c r="R33" i="42"/>
  <c r="R32" i="42"/>
  <c r="R30" i="42"/>
  <c r="R29" i="42"/>
  <c r="R28" i="42"/>
  <c r="R27" i="42"/>
  <c r="R25" i="42"/>
  <c r="R24" i="42"/>
  <c r="R23" i="42"/>
  <c r="R22" i="42"/>
  <c r="R20" i="42"/>
  <c r="R19" i="42"/>
  <c r="R18" i="42"/>
  <c r="R17" i="42"/>
  <c r="R15" i="42"/>
  <c r="R14" i="42"/>
  <c r="R13" i="42"/>
  <c r="R12" i="42"/>
  <c r="D83" i="42" l="1"/>
  <c r="R59" i="43"/>
  <c r="N15" i="51" s="1"/>
  <c r="M30" i="51" s="1"/>
  <c r="I64" i="43"/>
  <c r="F64" i="43"/>
  <c r="R66" i="42"/>
  <c r="R71" i="42"/>
  <c r="R16" i="42"/>
  <c r="R36" i="42"/>
  <c r="R51" i="42"/>
  <c r="R71" i="48"/>
  <c r="R46" i="44"/>
  <c r="R26" i="42"/>
  <c r="R26" i="46"/>
  <c r="R16" i="46"/>
  <c r="G58" i="49"/>
  <c r="R56" i="49"/>
  <c r="R56" i="45"/>
  <c r="F58" i="45"/>
  <c r="R46" i="46"/>
  <c r="R41" i="42"/>
  <c r="R36" i="46"/>
  <c r="R36" i="44"/>
  <c r="R31" i="46"/>
  <c r="R31" i="42"/>
  <c r="R26" i="44"/>
  <c r="R21" i="46"/>
  <c r="R21" i="42"/>
  <c r="R16" i="44"/>
  <c r="G93" i="46"/>
  <c r="G96" i="46"/>
  <c r="G106" i="46" s="1"/>
  <c r="Q93" i="42"/>
  <c r="Q96" i="42"/>
  <c r="Q109" i="42" s="1"/>
  <c r="Q114" i="42" s="1"/>
  <c r="R66" i="48"/>
  <c r="R71" i="46"/>
  <c r="R16" i="48"/>
  <c r="R26" i="48"/>
  <c r="R36" i="48"/>
  <c r="R46" i="48"/>
  <c r="G93" i="42"/>
  <c r="G96" i="42"/>
  <c r="G108" i="42" s="1"/>
  <c r="I93" i="42"/>
  <c r="I96" i="42"/>
  <c r="R21" i="44"/>
  <c r="R31" i="44"/>
  <c r="R41" i="44"/>
  <c r="R51" i="44"/>
  <c r="R21" i="48"/>
  <c r="R31" i="48"/>
  <c r="R41" i="48"/>
  <c r="R51" i="48"/>
  <c r="L93" i="48"/>
  <c r="L96" i="48"/>
  <c r="G93" i="44"/>
  <c r="G96" i="44"/>
  <c r="G106" i="44" s="1"/>
  <c r="G108" i="44" s="1"/>
  <c r="O93" i="44"/>
  <c r="O96" i="44"/>
  <c r="O106" i="44" s="1"/>
  <c r="O108" i="44" s="1"/>
  <c r="L93" i="42"/>
  <c r="J106" i="44"/>
  <c r="J108" i="44" s="1"/>
  <c r="J93" i="44"/>
  <c r="H106" i="46"/>
  <c r="H108" i="46" s="1"/>
  <c r="H93" i="46"/>
  <c r="P106" i="46"/>
  <c r="P108" i="46" s="1"/>
  <c r="P93" i="46"/>
  <c r="N106" i="48"/>
  <c r="N108" i="48" s="1"/>
  <c r="N93" i="48"/>
  <c r="M93" i="42"/>
  <c r="K106" i="44"/>
  <c r="K108" i="44" s="1"/>
  <c r="K93" i="44"/>
  <c r="I106" i="46"/>
  <c r="I108" i="46" s="1"/>
  <c r="I93" i="46"/>
  <c r="Q106" i="46"/>
  <c r="Q108" i="46" s="1"/>
  <c r="Q93" i="46"/>
  <c r="G106" i="48"/>
  <c r="G108" i="48" s="1"/>
  <c r="G93" i="48"/>
  <c r="O106" i="48"/>
  <c r="O108" i="48" s="1"/>
  <c r="O93" i="48"/>
  <c r="N106" i="44"/>
  <c r="N108" i="44" s="1"/>
  <c r="N93" i="44"/>
  <c r="N93" i="42"/>
  <c r="L106" i="44"/>
  <c r="L108" i="44" s="1"/>
  <c r="L93" i="44"/>
  <c r="J106" i="46"/>
  <c r="J108" i="46" s="1"/>
  <c r="J93" i="46"/>
  <c r="H106" i="48"/>
  <c r="H108" i="48" s="1"/>
  <c r="H93" i="48"/>
  <c r="P106" i="48"/>
  <c r="P108" i="48" s="1"/>
  <c r="P93" i="48"/>
  <c r="P93" i="42"/>
  <c r="O93" i="42"/>
  <c r="M106" i="44"/>
  <c r="M108" i="44" s="1"/>
  <c r="M93" i="44"/>
  <c r="K106" i="46"/>
  <c r="K108" i="46" s="1"/>
  <c r="K93" i="46"/>
  <c r="I106" i="48"/>
  <c r="I108" i="48" s="1"/>
  <c r="I93" i="48"/>
  <c r="Q106" i="48"/>
  <c r="Q108" i="48" s="1"/>
  <c r="Q93" i="48"/>
  <c r="L106" i="46"/>
  <c r="L108" i="46" s="1"/>
  <c r="L93" i="46"/>
  <c r="J106" i="48"/>
  <c r="J108" i="48" s="1"/>
  <c r="J93" i="48"/>
  <c r="M106" i="46"/>
  <c r="M108" i="46" s="1"/>
  <c r="M93" i="46"/>
  <c r="K106" i="48"/>
  <c r="K108" i="48" s="1"/>
  <c r="K93" i="48"/>
  <c r="J93" i="42"/>
  <c r="H106" i="44"/>
  <c r="H108" i="44" s="1"/>
  <c r="H93" i="44"/>
  <c r="P106" i="44"/>
  <c r="P108" i="44" s="1"/>
  <c r="P93" i="44"/>
  <c r="N106" i="46"/>
  <c r="N108" i="46" s="1"/>
  <c r="N93" i="46"/>
  <c r="H93" i="42"/>
  <c r="K93" i="42"/>
  <c r="I106" i="44"/>
  <c r="I108" i="44" s="1"/>
  <c r="I93" i="44"/>
  <c r="Q106" i="44"/>
  <c r="Q108" i="44" s="1"/>
  <c r="Q93" i="44"/>
  <c r="O106" i="46"/>
  <c r="O108" i="46" s="1"/>
  <c r="O93" i="46"/>
  <c r="M106" i="48"/>
  <c r="M108" i="48" s="1"/>
  <c r="M93" i="48"/>
  <c r="F93" i="42"/>
  <c r="F106" i="44"/>
  <c r="F108" i="44" s="1"/>
  <c r="F93" i="44"/>
  <c r="F106" i="46"/>
  <c r="F108" i="46" s="1"/>
  <c r="F93" i="46"/>
  <c r="F106" i="48"/>
  <c r="F108" i="48" s="1"/>
  <c r="F93" i="48"/>
  <c r="R46" i="42"/>
  <c r="R41" i="46"/>
  <c r="R51" i="46"/>
  <c r="R66" i="44"/>
  <c r="R71" i="44"/>
  <c r="R66" i="46"/>
  <c r="R53" i="49"/>
  <c r="D21" i="51"/>
  <c r="L20" i="51"/>
  <c r="L19" i="51"/>
  <c r="E20" i="51"/>
  <c r="D20" i="51"/>
  <c r="R53" i="47"/>
  <c r="L21" i="51"/>
  <c r="E19" i="51"/>
  <c r="D19" i="51"/>
  <c r="R53" i="45"/>
  <c r="D33" i="51"/>
  <c r="R53" i="43"/>
  <c r="E21" i="51"/>
  <c r="R103" i="42"/>
  <c r="R103" i="46"/>
  <c r="R103" i="48"/>
  <c r="R103" i="44"/>
  <c r="R89" i="42"/>
  <c r="R91" i="42"/>
  <c r="R90" i="48"/>
  <c r="R92" i="48"/>
  <c r="R89" i="44"/>
  <c r="R91" i="44"/>
  <c r="R89" i="46"/>
  <c r="R91" i="46"/>
  <c r="R40" i="49"/>
  <c r="R40" i="43"/>
  <c r="R90" i="42"/>
  <c r="R92" i="42"/>
  <c r="R89" i="48"/>
  <c r="R91" i="48"/>
  <c r="R90" i="44"/>
  <c r="R92" i="44"/>
  <c r="R90" i="46"/>
  <c r="R92" i="46"/>
  <c r="R40" i="47"/>
  <c r="F46" i="47"/>
  <c r="F56" i="47" s="1"/>
  <c r="R40" i="45"/>
  <c r="G46" i="43"/>
  <c r="R114" i="32"/>
  <c r="R105" i="32"/>
  <c r="R56" i="43" l="1"/>
  <c r="G58" i="43"/>
  <c r="I114" i="42"/>
  <c r="R109" i="42"/>
  <c r="M15" i="51" s="1"/>
  <c r="L30" i="51" s="1"/>
  <c r="G114" i="42"/>
  <c r="R108" i="42"/>
  <c r="D17" i="51"/>
  <c r="D11" i="51"/>
  <c r="L11" i="51"/>
  <c r="L17" i="51"/>
  <c r="R93" i="46"/>
  <c r="R58" i="49"/>
  <c r="R58" i="45"/>
  <c r="F14" i="52"/>
  <c r="E23" i="52" s="1"/>
  <c r="F13" i="52"/>
  <c r="E22" i="52" s="1"/>
  <c r="F12" i="52"/>
  <c r="E21" i="52" s="1"/>
  <c r="F15" i="52"/>
  <c r="E24" i="52" s="1"/>
  <c r="R56" i="47"/>
  <c r="R58" i="47" s="1"/>
  <c r="F58" i="47"/>
  <c r="R93" i="48"/>
  <c r="R93" i="44"/>
  <c r="R93" i="42"/>
  <c r="D36" i="51"/>
  <c r="R106" i="42"/>
  <c r="D35" i="51"/>
  <c r="D34" i="51"/>
  <c r="R96" i="48"/>
  <c r="E15" i="52" s="1"/>
  <c r="L106" i="48"/>
  <c r="G108" i="46"/>
  <c r="R106" i="46"/>
  <c r="R106" i="44"/>
  <c r="F95" i="48"/>
  <c r="F100" i="48"/>
  <c r="F105" i="48"/>
  <c r="G11" i="48"/>
  <c r="F88" i="48"/>
  <c r="F95" i="46"/>
  <c r="F88" i="46"/>
  <c r="F105" i="46"/>
  <c r="G11" i="46"/>
  <c r="F100" i="46"/>
  <c r="R96" i="46"/>
  <c r="E14" i="52" s="1"/>
  <c r="R96" i="44"/>
  <c r="E13" i="52" s="1"/>
  <c r="F95" i="44"/>
  <c r="F88" i="44"/>
  <c r="F105" i="44"/>
  <c r="G11" i="44"/>
  <c r="F100" i="44"/>
  <c r="F95" i="42"/>
  <c r="F88" i="42"/>
  <c r="F105" i="42"/>
  <c r="F100" i="42"/>
  <c r="G11" i="42"/>
  <c r="R96" i="42"/>
  <c r="E12" i="52" s="1"/>
  <c r="R18" i="32"/>
  <c r="R17" i="32"/>
  <c r="R14" i="32"/>
  <c r="R15" i="32"/>
  <c r="M18" i="51" l="1"/>
  <c r="L33" i="51" s="1"/>
  <c r="G64" i="43"/>
  <c r="R58" i="43"/>
  <c r="N14" i="51" s="1"/>
  <c r="M29" i="51" s="1"/>
  <c r="R64" i="43"/>
  <c r="N18" i="51"/>
  <c r="R114" i="42"/>
  <c r="M14" i="51"/>
  <c r="L29" i="51" s="1"/>
  <c r="G93" i="32"/>
  <c r="G96" i="32"/>
  <c r="G101" i="32" s="1"/>
  <c r="M20" i="51"/>
  <c r="R108" i="46"/>
  <c r="F21" i="52"/>
  <c r="D21" i="52"/>
  <c r="D22" i="52"/>
  <c r="F22" i="52"/>
  <c r="R108" i="44"/>
  <c r="M19" i="51"/>
  <c r="F23" i="52"/>
  <c r="D23" i="52"/>
  <c r="L108" i="48"/>
  <c r="R106" i="48"/>
  <c r="N30" i="51"/>
  <c r="F24" i="52"/>
  <c r="D24" i="52"/>
  <c r="G105" i="48"/>
  <c r="G95" i="48"/>
  <c r="H11" i="48"/>
  <c r="G88" i="48"/>
  <c r="G100" i="48"/>
  <c r="G105" i="46"/>
  <c r="H11" i="46"/>
  <c r="G100" i="46"/>
  <c r="G95" i="46"/>
  <c r="G88" i="46"/>
  <c r="G105" i="44"/>
  <c r="G100" i="44"/>
  <c r="G95" i="44"/>
  <c r="G88" i="44"/>
  <c r="H11" i="44"/>
  <c r="G105" i="42"/>
  <c r="G100" i="42"/>
  <c r="H11" i="42"/>
  <c r="G95" i="42"/>
  <c r="G88" i="42"/>
  <c r="R19" i="32"/>
  <c r="R21" i="32" s="1"/>
  <c r="R20" i="32"/>
  <c r="F46" i="26"/>
  <c r="F51" i="26" s="1"/>
  <c r="N29" i="51" l="1"/>
  <c r="G109" i="32"/>
  <c r="F59" i="26"/>
  <c r="L34" i="51"/>
  <c r="L35" i="51"/>
  <c r="M21" i="51"/>
  <c r="R108" i="48"/>
  <c r="H95" i="48"/>
  <c r="H88" i="48"/>
  <c r="H100" i="48"/>
  <c r="H105" i="48"/>
  <c r="I11" i="48"/>
  <c r="H105" i="46"/>
  <c r="I11" i="46"/>
  <c r="H100" i="46"/>
  <c r="H95" i="46"/>
  <c r="H88" i="46"/>
  <c r="H105" i="44"/>
  <c r="I11" i="44"/>
  <c r="H100" i="44"/>
  <c r="H95" i="44"/>
  <c r="H88" i="44"/>
  <c r="H105" i="42"/>
  <c r="H100" i="42"/>
  <c r="H95" i="42"/>
  <c r="H88" i="42"/>
  <c r="I11" i="42"/>
  <c r="G46" i="26"/>
  <c r="G51" i="26" s="1"/>
  <c r="G59" i="26" s="1"/>
  <c r="H46" i="26"/>
  <c r="H51" i="26" s="1"/>
  <c r="H59" i="26" s="1"/>
  <c r="I46" i="26"/>
  <c r="I52" i="26" s="1"/>
  <c r="J46" i="26"/>
  <c r="J52" i="26" s="1"/>
  <c r="J59" i="26" s="1"/>
  <c r="K46" i="26"/>
  <c r="K52" i="26" s="1"/>
  <c r="K59" i="26" s="1"/>
  <c r="L46" i="26"/>
  <c r="L62" i="26" s="1"/>
  <c r="L66" i="26" s="1"/>
  <c r="M46" i="26"/>
  <c r="M62" i="26" s="1"/>
  <c r="M66" i="26" s="1"/>
  <c r="N46" i="26"/>
  <c r="N62" i="26" s="1"/>
  <c r="N66" i="26" s="1"/>
  <c r="O46" i="26"/>
  <c r="O63" i="26" s="1"/>
  <c r="P46" i="26"/>
  <c r="P63" i="26" s="1"/>
  <c r="P66" i="26" s="1"/>
  <c r="Q46" i="26"/>
  <c r="Q63" i="26" s="1"/>
  <c r="Q66" i="26" s="1"/>
  <c r="R12" i="26"/>
  <c r="R40" i="26"/>
  <c r="R35" i="26"/>
  <c r="R34" i="26"/>
  <c r="R33" i="26"/>
  <c r="R32" i="26"/>
  <c r="R31" i="26"/>
  <c r="R30" i="26"/>
  <c r="R29" i="26"/>
  <c r="R28" i="26"/>
  <c r="R13" i="26"/>
  <c r="R14" i="26"/>
  <c r="R15" i="26"/>
  <c r="R16" i="26"/>
  <c r="R17" i="26"/>
  <c r="R18" i="26"/>
  <c r="R19" i="26"/>
  <c r="R20" i="26"/>
  <c r="R21" i="26"/>
  <c r="R22" i="26"/>
  <c r="R63" i="26" l="1"/>
  <c r="N12" i="51" s="1"/>
  <c r="O66" i="26"/>
  <c r="F12" i="51"/>
  <c r="I59" i="26"/>
  <c r="F11" i="52"/>
  <c r="F11" i="51"/>
  <c r="F17" i="51"/>
  <c r="R62" i="26"/>
  <c r="L36" i="51"/>
  <c r="I100" i="48"/>
  <c r="J11" i="48"/>
  <c r="K11" i="48" s="1"/>
  <c r="I95" i="48"/>
  <c r="I88" i="48"/>
  <c r="I105" i="48"/>
  <c r="F88" i="32"/>
  <c r="F100" i="32"/>
  <c r="F111" i="32"/>
  <c r="J11" i="46"/>
  <c r="I100" i="46"/>
  <c r="I95" i="46"/>
  <c r="I88" i="46"/>
  <c r="I105" i="46"/>
  <c r="J11" i="44"/>
  <c r="I100" i="44"/>
  <c r="I95" i="44"/>
  <c r="I88" i="44"/>
  <c r="I105" i="44"/>
  <c r="I100" i="42"/>
  <c r="I95" i="42"/>
  <c r="I88" i="42"/>
  <c r="J11" i="42"/>
  <c r="I105" i="42"/>
  <c r="F95" i="32"/>
  <c r="D2" i="26"/>
  <c r="D7" i="26"/>
  <c r="Q11" i="26" s="1"/>
  <c r="P11" i="26" s="1"/>
  <c r="O11" i="26" s="1"/>
  <c r="N11" i="26" s="1"/>
  <c r="M11" i="26" s="1"/>
  <c r="L11" i="26" s="1"/>
  <c r="K11" i="26" s="1"/>
  <c r="J11" i="26" s="1"/>
  <c r="I11" i="26" s="1"/>
  <c r="H11" i="26" s="1"/>
  <c r="G11" i="26" s="1"/>
  <c r="F11" i="26" s="1"/>
  <c r="D6" i="26"/>
  <c r="R66" i="26" l="1"/>
  <c r="D6" i="47"/>
  <c r="D6" i="43"/>
  <c r="D6" i="49"/>
  <c r="D6" i="45"/>
  <c r="D2" i="49"/>
  <c r="D2" i="45"/>
  <c r="D2" i="47"/>
  <c r="D2" i="43"/>
  <c r="F11" i="49"/>
  <c r="F11" i="45"/>
  <c r="F11" i="43"/>
  <c r="F11" i="47"/>
  <c r="N11" i="51"/>
  <c r="N17" i="51"/>
  <c r="J105" i="48"/>
  <c r="E20" i="52"/>
  <c r="F61" i="26"/>
  <c r="F50" i="26"/>
  <c r="J100" i="48"/>
  <c r="J88" i="48"/>
  <c r="J95" i="48"/>
  <c r="H88" i="32"/>
  <c r="G95" i="32"/>
  <c r="G100" i="32"/>
  <c r="G111" i="32"/>
  <c r="G88" i="32"/>
  <c r="K100" i="48"/>
  <c r="K95" i="48"/>
  <c r="K88" i="48"/>
  <c r="L11" i="48"/>
  <c r="K105" i="48"/>
  <c r="K11" i="46"/>
  <c r="J100" i="46"/>
  <c r="J95" i="46"/>
  <c r="J88" i="46"/>
  <c r="J105" i="46"/>
  <c r="K11" i="44"/>
  <c r="J100" i="44"/>
  <c r="J95" i="44"/>
  <c r="J88" i="44"/>
  <c r="J105" i="44"/>
  <c r="K11" i="42"/>
  <c r="J100" i="42"/>
  <c r="J95" i="42"/>
  <c r="J88" i="42"/>
  <c r="J105" i="42"/>
  <c r="F27" i="26"/>
  <c r="F45" i="26"/>
  <c r="F27" i="47" l="1"/>
  <c r="F50" i="47"/>
  <c r="G11" i="47"/>
  <c r="F55" i="47"/>
  <c r="F45" i="47"/>
  <c r="F50" i="43"/>
  <c r="F45" i="43"/>
  <c r="G11" i="43"/>
  <c r="F55" i="43"/>
  <c r="F27" i="43"/>
  <c r="F45" i="45"/>
  <c r="F55" i="45"/>
  <c r="F27" i="45"/>
  <c r="F50" i="45"/>
  <c r="G11" i="45"/>
  <c r="G11" i="49"/>
  <c r="F50" i="49"/>
  <c r="F45" i="49"/>
  <c r="F27" i="49"/>
  <c r="F55" i="49"/>
  <c r="H95" i="32"/>
  <c r="G61" i="26"/>
  <c r="G50" i="26"/>
  <c r="H111" i="32"/>
  <c r="H100" i="32"/>
  <c r="L95" i="48"/>
  <c r="L88" i="48"/>
  <c r="L105" i="48"/>
  <c r="M11" i="48"/>
  <c r="L100" i="48"/>
  <c r="K100" i="46"/>
  <c r="K95" i="46"/>
  <c r="K88" i="46"/>
  <c r="K105" i="46"/>
  <c r="L11" i="46"/>
  <c r="K100" i="44"/>
  <c r="K95" i="44"/>
  <c r="K88" i="44"/>
  <c r="K105" i="44"/>
  <c r="L11" i="44"/>
  <c r="K100" i="42"/>
  <c r="K95" i="42"/>
  <c r="K88" i="42"/>
  <c r="K105" i="42"/>
  <c r="L11" i="42"/>
  <c r="G27" i="26"/>
  <c r="G45" i="26"/>
  <c r="G55" i="49" l="1"/>
  <c r="G50" i="49"/>
  <c r="H11" i="49"/>
  <c r="G45" i="49"/>
  <c r="G27" i="49"/>
  <c r="H11" i="47"/>
  <c r="G45" i="47"/>
  <c r="G55" i="47"/>
  <c r="G27" i="47"/>
  <c r="G50" i="47"/>
  <c r="G45" i="45"/>
  <c r="G55" i="45"/>
  <c r="G27" i="45"/>
  <c r="G50" i="45"/>
  <c r="H11" i="45"/>
  <c r="H11" i="43"/>
  <c r="G45" i="43"/>
  <c r="G27" i="43"/>
  <c r="G55" i="43"/>
  <c r="G50" i="43"/>
  <c r="I95" i="32"/>
  <c r="I100" i="32"/>
  <c r="I88" i="32"/>
  <c r="I111" i="32"/>
  <c r="H61" i="26"/>
  <c r="H50" i="26"/>
  <c r="J111" i="32"/>
  <c r="J88" i="32"/>
  <c r="J100" i="32"/>
  <c r="M95" i="48"/>
  <c r="M88" i="48"/>
  <c r="M105" i="48"/>
  <c r="N11" i="48"/>
  <c r="M100" i="48"/>
  <c r="L95" i="46"/>
  <c r="L88" i="46"/>
  <c r="L105" i="46"/>
  <c r="M11" i="46"/>
  <c r="L100" i="46"/>
  <c r="L95" i="44"/>
  <c r="L88" i="44"/>
  <c r="L105" i="44"/>
  <c r="M11" i="44"/>
  <c r="L100" i="44"/>
  <c r="L95" i="42"/>
  <c r="L105" i="42"/>
  <c r="M11" i="42"/>
  <c r="L88" i="42"/>
  <c r="L100" i="42"/>
  <c r="J95" i="32"/>
  <c r="H27" i="26"/>
  <c r="H45" i="26"/>
  <c r="I11" i="45" l="1"/>
  <c r="H50" i="45"/>
  <c r="H45" i="45"/>
  <c r="H27" i="45"/>
  <c r="H55" i="45"/>
  <c r="I11" i="47"/>
  <c r="H45" i="47"/>
  <c r="H27" i="47"/>
  <c r="H55" i="47"/>
  <c r="H50" i="47"/>
  <c r="I11" i="49"/>
  <c r="H45" i="49"/>
  <c r="H55" i="49"/>
  <c r="H50" i="49"/>
  <c r="H27" i="49"/>
  <c r="H50" i="43"/>
  <c r="I11" i="43"/>
  <c r="H55" i="43"/>
  <c r="H45" i="43"/>
  <c r="H27" i="43"/>
  <c r="H93" i="32"/>
  <c r="H96" i="32"/>
  <c r="H101" i="32" s="1"/>
  <c r="I50" i="26"/>
  <c r="I61" i="26"/>
  <c r="K111" i="32"/>
  <c r="K88" i="32"/>
  <c r="K100" i="32"/>
  <c r="N95" i="48"/>
  <c r="N88" i="48"/>
  <c r="N105" i="48"/>
  <c r="O11" i="48"/>
  <c r="N100" i="48"/>
  <c r="M95" i="46"/>
  <c r="M88" i="46"/>
  <c r="M105" i="46"/>
  <c r="N11" i="46"/>
  <c r="M100" i="46"/>
  <c r="M95" i="44"/>
  <c r="M88" i="44"/>
  <c r="M105" i="44"/>
  <c r="N11" i="44"/>
  <c r="M100" i="44"/>
  <c r="M95" i="42"/>
  <c r="M88" i="42"/>
  <c r="M105" i="42"/>
  <c r="N11" i="42"/>
  <c r="M100" i="42"/>
  <c r="K95" i="32"/>
  <c r="I27" i="26"/>
  <c r="I45" i="26"/>
  <c r="I50" i="47" l="1"/>
  <c r="J11" i="47"/>
  <c r="I55" i="47"/>
  <c r="I27" i="47"/>
  <c r="I45" i="47"/>
  <c r="I27" i="49"/>
  <c r="J11" i="49"/>
  <c r="I45" i="49"/>
  <c r="I55" i="49"/>
  <c r="I50" i="49"/>
  <c r="I45" i="43"/>
  <c r="I50" i="43"/>
  <c r="I55" i="43"/>
  <c r="J11" i="43"/>
  <c r="I27" i="43"/>
  <c r="I45" i="45"/>
  <c r="J11" i="45"/>
  <c r="I55" i="45"/>
  <c r="I50" i="45"/>
  <c r="I27" i="45"/>
  <c r="H109" i="32"/>
  <c r="R101" i="32"/>
  <c r="J50" i="26"/>
  <c r="J61" i="26"/>
  <c r="L100" i="32"/>
  <c r="L111" i="32"/>
  <c r="L88" i="32"/>
  <c r="O105" i="48"/>
  <c r="O88" i="48"/>
  <c r="P11" i="48"/>
  <c r="O100" i="48"/>
  <c r="O95" i="48"/>
  <c r="N95" i="46"/>
  <c r="N88" i="46"/>
  <c r="N105" i="46"/>
  <c r="O11" i="46"/>
  <c r="N100" i="46"/>
  <c r="N95" i="44"/>
  <c r="N88" i="44"/>
  <c r="N105" i="44"/>
  <c r="O11" i="44"/>
  <c r="N100" i="44"/>
  <c r="N95" i="42"/>
  <c r="N88" i="42"/>
  <c r="N105" i="42"/>
  <c r="O11" i="42"/>
  <c r="N100" i="42"/>
  <c r="R12" i="32"/>
  <c r="L95" i="32"/>
  <c r="J27" i="26"/>
  <c r="J45" i="26"/>
  <c r="J27" i="49" l="1"/>
  <c r="K11" i="49"/>
  <c r="J55" i="49"/>
  <c r="J45" i="49"/>
  <c r="J50" i="49"/>
  <c r="J50" i="43"/>
  <c r="J27" i="43"/>
  <c r="J55" i="43"/>
  <c r="J45" i="43"/>
  <c r="K11" i="43"/>
  <c r="J45" i="47"/>
  <c r="J55" i="47"/>
  <c r="J27" i="47"/>
  <c r="K11" i="47"/>
  <c r="J50" i="47"/>
  <c r="K11" i="45"/>
  <c r="J45" i="45"/>
  <c r="J27" i="45"/>
  <c r="J55" i="45"/>
  <c r="J50" i="45"/>
  <c r="E11" i="51"/>
  <c r="J93" i="32"/>
  <c r="J96" i="32"/>
  <c r="J102" i="32" s="1"/>
  <c r="K50" i="26"/>
  <c r="K61" i="26"/>
  <c r="N95" i="32"/>
  <c r="M100" i="32"/>
  <c r="M111" i="32"/>
  <c r="M88" i="32"/>
  <c r="P105" i="48"/>
  <c r="Q11" i="48"/>
  <c r="D7" i="48" s="1"/>
  <c r="P100" i="48"/>
  <c r="P95" i="48"/>
  <c r="P88" i="48"/>
  <c r="O105" i="46"/>
  <c r="P11" i="46"/>
  <c r="O100" i="46"/>
  <c r="O95" i="46"/>
  <c r="O88" i="46"/>
  <c r="O105" i="44"/>
  <c r="O100" i="44"/>
  <c r="P11" i="44"/>
  <c r="O95" i="44"/>
  <c r="O88" i="44"/>
  <c r="P11" i="42"/>
  <c r="O105" i="42"/>
  <c r="O100" i="42"/>
  <c r="O95" i="42"/>
  <c r="O88" i="42"/>
  <c r="R13" i="32"/>
  <c r="R16" i="32" s="1"/>
  <c r="M95" i="32"/>
  <c r="K45" i="26"/>
  <c r="K27" i="26"/>
  <c r="D7" i="49" l="1"/>
  <c r="D84" i="48"/>
  <c r="K55" i="47"/>
  <c r="K45" i="47"/>
  <c r="K50" i="47"/>
  <c r="L11" i="47"/>
  <c r="K27" i="47"/>
  <c r="L11" i="45"/>
  <c r="K45" i="45"/>
  <c r="K27" i="45"/>
  <c r="K50" i="45"/>
  <c r="K55" i="45"/>
  <c r="L11" i="49"/>
  <c r="K50" i="49"/>
  <c r="K45" i="49"/>
  <c r="K55" i="49"/>
  <c r="K27" i="49"/>
  <c r="K55" i="43"/>
  <c r="K45" i="43"/>
  <c r="K50" i="43"/>
  <c r="L11" i="43"/>
  <c r="K27" i="43"/>
  <c r="D26" i="51"/>
  <c r="F26" i="51"/>
  <c r="J109" i="32"/>
  <c r="K93" i="32"/>
  <c r="K96" i="32"/>
  <c r="K102" i="32" s="1"/>
  <c r="K109" i="32" s="1"/>
  <c r="L61" i="26"/>
  <c r="L50" i="26"/>
  <c r="N111" i="32"/>
  <c r="N88" i="32"/>
  <c r="N100" i="32"/>
  <c r="Q100" i="48"/>
  <c r="Q105" i="48"/>
  <c r="Q95" i="48"/>
  <c r="Q88" i="48"/>
  <c r="P105" i="46"/>
  <c r="Q11" i="46"/>
  <c r="D7" i="46" s="1"/>
  <c r="P100" i="46"/>
  <c r="P95" i="46"/>
  <c r="P88" i="46"/>
  <c r="P105" i="44"/>
  <c r="P100" i="44"/>
  <c r="Q11" i="44"/>
  <c r="D7" i="44" s="1"/>
  <c r="P95" i="44"/>
  <c r="P88" i="44"/>
  <c r="P105" i="42"/>
  <c r="P100" i="42"/>
  <c r="P95" i="42"/>
  <c r="P88" i="42"/>
  <c r="Q11" i="42"/>
  <c r="D7" i="42" s="1"/>
  <c r="L45" i="26"/>
  <c r="L27" i="26"/>
  <c r="D7" i="47" l="1"/>
  <c r="D84" i="46"/>
  <c r="D7" i="45"/>
  <c r="D84" i="44"/>
  <c r="L27" i="45"/>
  <c r="M11" i="45"/>
  <c r="L45" i="45"/>
  <c r="L50" i="45"/>
  <c r="L55" i="45"/>
  <c r="L55" i="47"/>
  <c r="L27" i="47"/>
  <c r="L50" i="47"/>
  <c r="M11" i="47"/>
  <c r="L45" i="47"/>
  <c r="L45" i="43"/>
  <c r="L55" i="43"/>
  <c r="L50" i="43"/>
  <c r="M11" i="43"/>
  <c r="L27" i="43"/>
  <c r="L45" i="49"/>
  <c r="L27" i="49"/>
  <c r="M11" i="49"/>
  <c r="L50" i="49"/>
  <c r="L55" i="49"/>
  <c r="O100" i="32"/>
  <c r="O95" i="32"/>
  <c r="O88" i="32"/>
  <c r="O111" i="32"/>
  <c r="M61" i="26"/>
  <c r="M50" i="26"/>
  <c r="Q100" i="46"/>
  <c r="Q95" i="46"/>
  <c r="Q88" i="46"/>
  <c r="Q105" i="46"/>
  <c r="Q100" i="44"/>
  <c r="Q95" i="44"/>
  <c r="Q88" i="44"/>
  <c r="Q105" i="44"/>
  <c r="Q100" i="42"/>
  <c r="Q95" i="42"/>
  <c r="Q88" i="42"/>
  <c r="Q105" i="42"/>
  <c r="M27" i="26"/>
  <c r="M45" i="26"/>
  <c r="D7" i="43" l="1"/>
  <c r="D84" i="42"/>
  <c r="N11" i="43"/>
  <c r="M45" i="43"/>
  <c r="M27" i="43"/>
  <c r="M55" i="43"/>
  <c r="M50" i="43"/>
  <c r="M55" i="49"/>
  <c r="M27" i="49"/>
  <c r="M50" i="49"/>
  <c r="N11" i="49"/>
  <c r="M45" i="49"/>
  <c r="M55" i="45"/>
  <c r="M45" i="45"/>
  <c r="M27" i="45"/>
  <c r="M50" i="45"/>
  <c r="N11" i="45"/>
  <c r="M55" i="47"/>
  <c r="M50" i="47"/>
  <c r="M45" i="47"/>
  <c r="N11" i="47"/>
  <c r="M27" i="47"/>
  <c r="P88" i="32"/>
  <c r="P100" i="32"/>
  <c r="P111" i="32"/>
  <c r="P95" i="32"/>
  <c r="I93" i="32"/>
  <c r="I96" i="32"/>
  <c r="I102" i="32" s="1"/>
  <c r="M93" i="32"/>
  <c r="M96" i="32"/>
  <c r="M112" i="32" s="1"/>
  <c r="M116" i="32" s="1"/>
  <c r="N61" i="26"/>
  <c r="N50" i="26"/>
  <c r="Q111" i="32"/>
  <c r="Q88" i="32"/>
  <c r="Q100" i="32"/>
  <c r="N45" i="26"/>
  <c r="N27" i="26"/>
  <c r="Q95" i="32"/>
  <c r="N45" i="45" l="1"/>
  <c r="N55" i="45"/>
  <c r="N50" i="45"/>
  <c r="O11" i="45"/>
  <c r="N27" i="45"/>
  <c r="N50" i="47"/>
  <c r="O11" i="47"/>
  <c r="N45" i="47"/>
  <c r="N55" i="47"/>
  <c r="N27" i="47"/>
  <c r="N45" i="49"/>
  <c r="O11" i="49"/>
  <c r="N27" i="49"/>
  <c r="N50" i="49"/>
  <c r="N55" i="49"/>
  <c r="O11" i="43"/>
  <c r="N45" i="43"/>
  <c r="N55" i="43"/>
  <c r="N27" i="43"/>
  <c r="N50" i="43"/>
  <c r="I109" i="32"/>
  <c r="R102" i="32"/>
  <c r="N93" i="32"/>
  <c r="N96" i="32"/>
  <c r="N112" i="32" s="1"/>
  <c r="N116" i="32" s="1"/>
  <c r="O61" i="26"/>
  <c r="O50" i="26"/>
  <c r="R22" i="32"/>
  <c r="O27" i="26"/>
  <c r="O45" i="26"/>
  <c r="E17" i="51" l="1"/>
  <c r="D32" i="51" s="1"/>
  <c r="R109" i="32"/>
  <c r="O45" i="43"/>
  <c r="O50" i="43"/>
  <c r="O27" i="43"/>
  <c r="P11" i="43"/>
  <c r="O55" i="43"/>
  <c r="O55" i="47"/>
  <c r="P11" i="47"/>
  <c r="O50" i="47"/>
  <c r="O45" i="47"/>
  <c r="O27" i="47"/>
  <c r="O27" i="49"/>
  <c r="O50" i="49"/>
  <c r="P11" i="49"/>
  <c r="O45" i="49"/>
  <c r="O55" i="49"/>
  <c r="O27" i="45"/>
  <c r="O55" i="45"/>
  <c r="O50" i="45"/>
  <c r="P11" i="45"/>
  <c r="O45" i="45"/>
  <c r="E12" i="51"/>
  <c r="D27" i="51" s="1"/>
  <c r="P61" i="26"/>
  <c r="P50" i="26"/>
  <c r="R23" i="32"/>
  <c r="P27" i="26"/>
  <c r="P45" i="26"/>
  <c r="Q11" i="47" l="1"/>
  <c r="P55" i="47"/>
  <c r="P50" i="47"/>
  <c r="P45" i="47"/>
  <c r="P27" i="47"/>
  <c r="P27" i="45"/>
  <c r="P50" i="45"/>
  <c r="P45" i="45"/>
  <c r="P55" i="45"/>
  <c r="Q11" i="45"/>
  <c r="Q11" i="43"/>
  <c r="P45" i="43"/>
  <c r="P27" i="43"/>
  <c r="P55" i="43"/>
  <c r="P50" i="43"/>
  <c r="P50" i="49"/>
  <c r="P55" i="49"/>
  <c r="Q11" i="49"/>
  <c r="P45" i="49"/>
  <c r="P27" i="49"/>
  <c r="P93" i="32"/>
  <c r="P96" i="32"/>
  <c r="P113" i="32" s="1"/>
  <c r="P116" i="32" s="1"/>
  <c r="Q50" i="26"/>
  <c r="Q61" i="26"/>
  <c r="R24" i="32"/>
  <c r="R26" i="32" s="1"/>
  <c r="Q27" i="26"/>
  <c r="Q45" i="26"/>
  <c r="Q50" i="43" l="1"/>
  <c r="Q45" i="43"/>
  <c r="Q27" i="43"/>
  <c r="Q55" i="43"/>
  <c r="Q50" i="49"/>
  <c r="Q55" i="49"/>
  <c r="Q27" i="49"/>
  <c r="Q45" i="49"/>
  <c r="Q27" i="45"/>
  <c r="Q45" i="45"/>
  <c r="Q50" i="45"/>
  <c r="Q55" i="45"/>
  <c r="Q27" i="47"/>
  <c r="Q55" i="47"/>
  <c r="Q50" i="47"/>
  <c r="Q45" i="47"/>
  <c r="R25" i="32"/>
  <c r="R27" i="32" l="1"/>
  <c r="R28" i="32" l="1"/>
  <c r="R29" i="32" l="1"/>
  <c r="R31" i="32" s="1"/>
  <c r="R30" i="32" l="1"/>
  <c r="R32" i="32" l="1"/>
  <c r="R33" i="32" l="1"/>
  <c r="R34" i="32" l="1"/>
  <c r="R36" i="32" s="1"/>
  <c r="R35" i="32" l="1"/>
  <c r="R37" i="32" l="1"/>
  <c r="R38" i="32" l="1"/>
  <c r="R39" i="32" l="1"/>
  <c r="R41" i="32" s="1"/>
  <c r="R40" i="32" l="1"/>
  <c r="R42" i="32" l="1"/>
  <c r="R43" i="32" l="1"/>
  <c r="R44" i="32" l="1"/>
  <c r="R46" i="32" s="1"/>
  <c r="R45" i="32" l="1"/>
  <c r="R47" i="32" l="1"/>
  <c r="R48" i="32" l="1"/>
  <c r="R49" i="32" l="1"/>
  <c r="R51" i="32" s="1"/>
  <c r="R50" i="32" l="1"/>
  <c r="R63" i="32" l="1"/>
  <c r="R64" i="32" l="1"/>
  <c r="R66" i="32" s="1"/>
  <c r="F93" i="32" l="1"/>
  <c r="R68" i="32"/>
  <c r="R69" i="32" l="1"/>
  <c r="R71" i="32" s="1"/>
  <c r="L93" i="32" l="1"/>
  <c r="L96" i="32"/>
  <c r="L112" i="32" s="1"/>
  <c r="L116" i="32" s="1"/>
  <c r="R72" i="32"/>
  <c r="R73" i="32" l="1"/>
  <c r="O93" i="32" l="1"/>
  <c r="O96" i="32"/>
  <c r="O113" i="32" s="1"/>
  <c r="R74" i="32"/>
  <c r="R76" i="32" s="1"/>
  <c r="O116" i="32" l="1"/>
  <c r="R75" i="32"/>
  <c r="Q96" i="32" l="1"/>
  <c r="Q113" i="32" s="1"/>
  <c r="Q116" i="32" l="1"/>
  <c r="R113" i="32"/>
  <c r="M12" i="51" s="1"/>
  <c r="L27" i="51" s="1"/>
  <c r="R90" i="32"/>
  <c r="Q93" i="32"/>
  <c r="R91" i="32"/>
  <c r="R93" i="32" l="1"/>
  <c r="R92" i="32"/>
  <c r="R112" i="32" l="1"/>
  <c r="R116" i="32" s="1"/>
  <c r="R96" i="32"/>
  <c r="E11" i="52" s="1"/>
  <c r="M11" i="51" l="1"/>
  <c r="L26" i="51" s="1"/>
  <c r="M17" i="51"/>
  <c r="D20" i="52"/>
  <c r="F20" i="52"/>
  <c r="E17" i="52"/>
  <c r="E26" i="52"/>
  <c r="Q98" i="32"/>
  <c r="O98" i="32"/>
  <c r="L98" i="32"/>
  <c r="F98" i="32"/>
  <c r="P98" i="32"/>
  <c r="N98" i="32"/>
  <c r="M98" i="32"/>
  <c r="I98" i="32"/>
  <c r="J98" i="32"/>
  <c r="K98" i="32"/>
  <c r="H98" i="32"/>
  <c r="G98" i="32"/>
  <c r="I98" i="42"/>
  <c r="O98" i="44"/>
  <c r="F98" i="44"/>
  <c r="F98" i="46"/>
  <c r="G98" i="46"/>
  <c r="G98" i="44"/>
  <c r="Q98" i="42"/>
  <c r="G98" i="42"/>
  <c r="M98" i="48"/>
  <c r="K98" i="42"/>
  <c r="L98" i="46"/>
  <c r="H98" i="42"/>
  <c r="G98" i="48"/>
  <c r="N98" i="46"/>
  <c r="M98" i="46"/>
  <c r="M98" i="44"/>
  <c r="R98" i="32"/>
  <c r="R98" i="46"/>
  <c r="I98" i="46"/>
  <c r="Q98" i="46"/>
  <c r="P98" i="46"/>
  <c r="J98" i="46"/>
  <c r="H98" i="46"/>
  <c r="K98" i="46"/>
  <c r="O98" i="46"/>
  <c r="R98" i="48"/>
  <c r="F98" i="48"/>
  <c r="K98" i="48"/>
  <c r="H98" i="48"/>
  <c r="O98" i="48"/>
  <c r="J98" i="48"/>
  <c r="I98" i="48"/>
  <c r="Q98" i="48"/>
  <c r="N98" i="48"/>
  <c r="P98" i="48"/>
  <c r="L98" i="48"/>
  <c r="R98" i="42"/>
  <c r="L98" i="42"/>
  <c r="O98" i="42"/>
  <c r="J98" i="42"/>
  <c r="N98" i="42"/>
  <c r="P98" i="42"/>
  <c r="M98" i="42"/>
  <c r="F98" i="42"/>
  <c r="R98" i="44"/>
  <c r="Q98" i="44"/>
  <c r="N98" i="44"/>
  <c r="I98" i="44"/>
  <c r="L98" i="44"/>
  <c r="P98" i="44"/>
  <c r="H98" i="44"/>
  <c r="J98" i="44"/>
  <c r="K98" i="44"/>
  <c r="L32" i="51" l="1"/>
  <c r="F48" i="26"/>
  <c r="M48" i="49"/>
  <c r="P48" i="47"/>
  <c r="G48" i="26" l="1"/>
  <c r="L48" i="26"/>
  <c r="Q48" i="26"/>
  <c r="I48" i="26"/>
  <c r="R48" i="26"/>
  <c r="M48" i="26"/>
  <c r="H48" i="26"/>
  <c r="O48" i="26"/>
  <c r="K48" i="26"/>
  <c r="O48" i="49"/>
  <c r="J48" i="49"/>
  <c r="P48" i="26"/>
  <c r="N48" i="49"/>
  <c r="J48" i="26"/>
  <c r="Q48" i="49"/>
  <c r="N48" i="26"/>
  <c r="K48" i="49"/>
  <c r="I48" i="49"/>
  <c r="F48" i="49"/>
  <c r="H48" i="49"/>
  <c r="P48" i="49"/>
  <c r="L48" i="49"/>
  <c r="R48" i="49"/>
  <c r="G48" i="49"/>
  <c r="N48" i="47"/>
  <c r="O48" i="47"/>
  <c r="R48" i="47"/>
  <c r="G48" i="47"/>
  <c r="L48" i="47"/>
  <c r="H48" i="47"/>
  <c r="K48" i="47"/>
  <c r="J48" i="47"/>
  <c r="I48" i="47"/>
  <c r="M48" i="47"/>
  <c r="Q48" i="47"/>
  <c r="F48" i="47"/>
  <c r="L48" i="45"/>
  <c r="R48" i="45"/>
  <c r="N48" i="45"/>
  <c r="F48" i="45"/>
  <c r="M48" i="45"/>
  <c r="I48" i="45"/>
  <c r="P48" i="45"/>
  <c r="K48" i="45"/>
  <c r="H48" i="45"/>
  <c r="O48" i="45"/>
  <c r="J48" i="45"/>
  <c r="G48" i="45"/>
  <c r="Q48" i="45"/>
  <c r="L48" i="43"/>
  <c r="F48" i="43"/>
  <c r="G48" i="43"/>
  <c r="J48" i="43"/>
  <c r="R48" i="43"/>
  <c r="I48" i="43"/>
  <c r="K48" i="43"/>
  <c r="M48" i="43"/>
  <c r="P48" i="43"/>
  <c r="O48" i="43"/>
  <c r="H48" i="43"/>
  <c r="Q48" i="43"/>
  <c r="N48" i="43"/>
  <c r="N20" i="51" l="1"/>
  <c r="N21" i="51"/>
  <c r="N19" i="51"/>
  <c r="E26" i="51"/>
  <c r="M23" i="51" l="1"/>
  <c r="M34" i="51"/>
  <c r="N34" i="51"/>
  <c r="M36" i="51"/>
  <c r="N36" i="51"/>
  <c r="M35" i="51"/>
  <c r="N35" i="51"/>
  <c r="M33" i="51"/>
  <c r="N33" i="51"/>
  <c r="M32" i="51"/>
  <c r="M38" i="51"/>
  <c r="N32" i="51"/>
  <c r="F29" i="51"/>
  <c r="E29" i="51"/>
  <c r="N27" i="51"/>
  <c r="M27" i="51"/>
  <c r="F28" i="51"/>
  <c r="E28" i="51"/>
  <c r="F27" i="51"/>
  <c r="E27" i="51"/>
  <c r="M26" i="51"/>
  <c r="N26" i="51"/>
  <c r="F18" i="51" l="1"/>
  <c r="F33" i="51" s="1"/>
  <c r="F19" i="51"/>
  <c r="F20" i="51"/>
  <c r="E35" i="51" s="1"/>
  <c r="E32" i="51"/>
  <c r="F21" i="51"/>
  <c r="F36" i="51" s="1"/>
  <c r="F35" i="51" l="1"/>
  <c r="E33" i="51"/>
  <c r="E23" i="51"/>
  <c r="F32" i="51"/>
  <c r="F34" i="51"/>
  <c r="E38" i="51"/>
  <c r="E34" i="51"/>
  <c r="E36" i="51"/>
</calcChain>
</file>

<file path=xl/sharedStrings.xml><?xml version="1.0" encoding="utf-8"?>
<sst xmlns="http://schemas.openxmlformats.org/spreadsheetml/2006/main" count="1384" uniqueCount="143">
  <si>
    <t>YELLOW CELLS NEED TO BE COMPLETED</t>
  </si>
  <si>
    <t>Personnel Expenses</t>
  </si>
  <si>
    <t>Administration</t>
  </si>
  <si>
    <t>Call Center</t>
  </si>
  <si>
    <t>Service Delivery/Operations Management</t>
  </si>
  <si>
    <t>Quality Management / Customer Service</t>
  </si>
  <si>
    <t>Automation Services/IT Support</t>
  </si>
  <si>
    <t>Claims Management</t>
  </si>
  <si>
    <t>Training</t>
  </si>
  <si>
    <t>Community Outreach</t>
  </si>
  <si>
    <t>Facility Expenses</t>
  </si>
  <si>
    <t>Office Support Expenses</t>
  </si>
  <si>
    <t>Processing Expenses</t>
  </si>
  <si>
    <t>Equipment</t>
  </si>
  <si>
    <t>Software</t>
  </si>
  <si>
    <t>Enter description here</t>
  </si>
  <si>
    <t>Ambulette/Wheelchair Van</t>
  </si>
  <si>
    <t>Parking/Tolls</t>
  </si>
  <si>
    <t>Projected Member Months</t>
  </si>
  <si>
    <t>Per Member Per Month (PMPM)</t>
  </si>
  <si>
    <t>Other</t>
  </si>
  <si>
    <t/>
  </si>
  <si>
    <t>Year 2</t>
  </si>
  <si>
    <t>Year 3</t>
  </si>
  <si>
    <t>Year 4</t>
  </si>
  <si>
    <t>Year 5</t>
  </si>
  <si>
    <t>Total Contract Pricing</t>
  </si>
  <si>
    <t>Total</t>
  </si>
  <si>
    <t>PMPM Development</t>
  </si>
  <si>
    <t>Cost Verification Worksheet (Admin)</t>
  </si>
  <si>
    <t>Other Expenses</t>
  </si>
  <si>
    <t>Contractor Name:</t>
  </si>
  <si>
    <t>Representative Name:</t>
  </si>
  <si>
    <t>Representative Email:</t>
  </si>
  <si>
    <t>Cost Verification Worksheet (Service)</t>
  </si>
  <si>
    <t>Upstate Region</t>
  </si>
  <si>
    <t>Annual Cost
Service</t>
  </si>
  <si>
    <t>Annual Cost
Admin</t>
  </si>
  <si>
    <t>Total NEMT Admin Expenses</t>
  </si>
  <si>
    <t>Service Cost PMPM</t>
  </si>
  <si>
    <t>Admin PMPM</t>
  </si>
  <si>
    <t>Budget for Upstate Operations</t>
  </si>
  <si>
    <t>Margin</t>
  </si>
  <si>
    <t xml:space="preserve">1.
</t>
  </si>
  <si>
    <t>Using historical data found in the databook provided by the Department, please complete the Service and Admin worksheets for each year of the contract.</t>
  </si>
  <si>
    <t xml:space="preserve">3.
</t>
  </si>
  <si>
    <t xml:space="preserve">4.
</t>
  </si>
  <si>
    <t>Other (Travel, Lodging, Meals, etc.)</t>
  </si>
  <si>
    <t>Ambulette/Ambulatory</t>
  </si>
  <si>
    <t>Ambulette/Stretcher Van</t>
  </si>
  <si>
    <t>Public Transit (Single Ride)</t>
  </si>
  <si>
    <t>Public Transit (Monthly Pass)</t>
  </si>
  <si>
    <t>Service Mode</t>
  </si>
  <si>
    <t>Measure</t>
  </si>
  <si>
    <t>Miles</t>
  </si>
  <si>
    <t>Utilizers</t>
  </si>
  <si>
    <t>Spend</t>
  </si>
  <si>
    <t>Trips</t>
  </si>
  <si>
    <t>Mileage Reimbursement</t>
  </si>
  <si>
    <t>Summary and PMPM Development</t>
  </si>
  <si>
    <t>Service PMPM Development</t>
  </si>
  <si>
    <t>non-MLTC</t>
  </si>
  <si>
    <t>MLTC</t>
  </si>
  <si>
    <t>Population</t>
  </si>
  <si>
    <t>ALL</t>
  </si>
  <si>
    <t xml:space="preserve">2.
</t>
  </si>
  <si>
    <t>Year 1 - Total</t>
  </si>
  <si>
    <t>Phase 1</t>
  </si>
  <si>
    <t>Phase 2</t>
  </si>
  <si>
    <t>Phase 3</t>
  </si>
  <si>
    <t>Phase 4</t>
  </si>
  <si>
    <t>non-MLTC Population</t>
  </si>
  <si>
    <t>MLTC Population</t>
  </si>
  <si>
    <t>Phase A</t>
  </si>
  <si>
    <t>Phase B</t>
  </si>
  <si>
    <t>Year 2 - Total</t>
  </si>
  <si>
    <t>Phase C</t>
  </si>
  <si>
    <t>Phase D</t>
  </si>
  <si>
    <t>Admin PMPM Development</t>
  </si>
  <si>
    <t>Year 1</t>
  </si>
  <si>
    <t>Cost Per Utilizer</t>
  </si>
  <si>
    <t>Taxi/Livery/Rideshare</t>
  </si>
  <si>
    <r>
      <t>Member Months</t>
    </r>
    <r>
      <rPr>
        <vertAlign val="superscript"/>
        <sz val="11"/>
        <color theme="1"/>
        <rFont val="Calibri"/>
        <family val="2"/>
      </rPr>
      <t>†</t>
    </r>
  </si>
  <si>
    <t>Final Bid PMPM</t>
  </si>
  <si>
    <t>Total Cost PMPM</t>
  </si>
  <si>
    <t>CONTRACTOR INFORMATION</t>
  </si>
  <si>
    <r>
      <t xml:space="preserve">RFP </t>
    </r>
    <r>
      <rPr>
        <b/>
        <sz val="11"/>
        <color rgb="FFFF0000"/>
        <rFont val="Times New Roman"/>
        <family val="1"/>
      </rPr>
      <t>####</t>
    </r>
    <r>
      <rPr>
        <b/>
        <sz val="11"/>
        <rFont val="Times New Roman"/>
        <family val="1"/>
      </rPr>
      <t>: NON-EMERGENCY MEDICAL TRANSPORTATION BROKERAGE SERVICES</t>
    </r>
  </si>
  <si>
    <t>COST PROPOSAL INSTRUCTIONS</t>
  </si>
  <si>
    <t>Year 1 - By Phase</t>
  </si>
  <si>
    <t>Year 2 - By Phase</t>
  </si>
  <si>
    <t>Aggregate</t>
  </si>
  <si>
    <t>Cost Proposal Summary by Contract Year</t>
  </si>
  <si>
    <t>Final Bid PMPM*</t>
  </si>
  <si>
    <t>non-MLTC PMPM</t>
  </si>
  <si>
    <t>MLTC PMPM</t>
  </si>
  <si>
    <t>Total Expenditures</t>
  </si>
  <si>
    <t>*This is the calculated total five-year PMPM rate which constitutes the scoring of the cost proposal.</t>
  </si>
  <si>
    <r>
      <t xml:space="preserve">Once you have completed all Service and Admin worksheets, formulas within the Excel workbook will automatically complete the </t>
    </r>
    <r>
      <rPr>
        <b/>
        <i/>
        <sz val="11"/>
        <color theme="1"/>
        <rFont val="Calibri"/>
        <family val="2"/>
        <scheme val="minor"/>
      </rPr>
      <t>Cost Summary - Aggregate</t>
    </r>
    <r>
      <rPr>
        <b/>
        <sz val="11"/>
        <color theme="1"/>
        <rFont val="Calibri"/>
        <family val="2"/>
        <scheme val="minor"/>
      </rPr>
      <t xml:space="preserve"> and </t>
    </r>
    <r>
      <rPr>
        <b/>
        <i/>
        <sz val="11"/>
        <color theme="1"/>
        <rFont val="Calibri"/>
        <family val="2"/>
        <scheme val="minor"/>
      </rPr>
      <t>Cost Summary - by Population</t>
    </r>
    <r>
      <rPr>
        <b/>
        <sz val="11"/>
        <color theme="1"/>
        <rFont val="Calibri"/>
        <family val="2"/>
        <scheme val="minor"/>
      </rPr>
      <t xml:space="preserve"> worksheets. </t>
    </r>
  </si>
  <si>
    <t>Note that the estimated number of Medicaid enrollees in this RFP is provided solely to bidders for the purpose of scoring the cost proposal. It is not a guarantee of volume. Contract reimbursement will be based on the actual number of Medicaid members during the term of the Contract.</t>
  </si>
  <si>
    <t xml:space="preserve">  guarantee of volume. Contract reimbursement will be based on the actual number of Medicaid members during the term of the Contract.</t>
  </si>
  <si>
    <r>
      <rPr>
        <vertAlign val="superscript"/>
        <sz val="9"/>
        <rFont val="Arial"/>
        <family val="2"/>
      </rPr>
      <t>†</t>
    </r>
    <r>
      <rPr>
        <i/>
        <sz val="9"/>
        <rFont val="Arial"/>
        <family val="2"/>
      </rPr>
      <t xml:space="preserve">The estimated number of Medicaid enrollees in this RFP is provided solely to bidders for the purpose of scoring the cost proposal. It is not a </t>
    </r>
  </si>
  <si>
    <t xml:space="preserve">  during the term of the Contract.</t>
  </si>
  <si>
    <r>
      <rPr>
        <i/>
        <vertAlign val="superscript"/>
        <sz val="9"/>
        <rFont val="Arial"/>
        <family val="2"/>
      </rPr>
      <t>†</t>
    </r>
    <r>
      <rPr>
        <i/>
        <sz val="9"/>
        <rFont val="Arial"/>
        <family val="2"/>
      </rPr>
      <t>The estimated number of Medicaid enrollees in this RFP is provided solely to bidders for the purpose of scoring the cost proposal.  It is not a guarantee of volume. Contract reimbursement will be based on the actual number of Medicaid members</t>
    </r>
  </si>
  <si>
    <r>
      <t xml:space="preserve">The </t>
    </r>
    <r>
      <rPr>
        <i/>
        <sz val="11"/>
        <color theme="1"/>
        <rFont val="Calibri"/>
        <family val="2"/>
        <scheme val="minor"/>
      </rPr>
      <t>Cost Summary - by Population</t>
    </r>
    <r>
      <rPr>
        <sz val="11"/>
        <color theme="1"/>
        <rFont val="Calibri"/>
        <family val="2"/>
        <scheme val="minor"/>
      </rPr>
      <t xml:space="preserve"> worksheet calculates a service, admin and total cost by MLTC / non-MLTC for each of the five (5) years of the contract, and separately for each phase (where applicable). Per Member Per Month (PMPM) rates are then developed by dividing the applicable costs by the Department’s estimated number of Medicaid enrollees for whom the broker would arrange a transport. </t>
    </r>
  </si>
  <si>
    <t>Projected Member Months - Phase 1</t>
  </si>
  <si>
    <t>Projected Member Months - Phase 2</t>
  </si>
  <si>
    <t>Projected Member Months - Phase 3</t>
  </si>
  <si>
    <t>Projected Member Months - Phase 4</t>
  </si>
  <si>
    <t>Projected Member Months - Phase A</t>
  </si>
  <si>
    <t>Projected Member Months - Phase B</t>
  </si>
  <si>
    <t>Total NEMT Admin Expenses - Phase 3</t>
  </si>
  <si>
    <t>Total NEMT Admin Expenses - Phase 2</t>
  </si>
  <si>
    <t>Total NEMT Admin Expenses - Phase 4</t>
  </si>
  <si>
    <t>Total NEMT Admin Expenses - Phase 1</t>
  </si>
  <si>
    <t>Total NEMT Admin Expenses - Phase A</t>
  </si>
  <si>
    <t>Total NEMT Admin Expenses - Phase B</t>
  </si>
  <si>
    <t>Projected Member Months - Phase C</t>
  </si>
  <si>
    <t>Projected Member Months - Phase D</t>
  </si>
  <si>
    <t>Total NEMT Admin Expenses - Phase C</t>
  </si>
  <si>
    <t>Total NEMT Admin Expenses - Phase D</t>
  </si>
  <si>
    <r>
      <t xml:space="preserve">Populate cells in the Service worksheets for all years (i.e., "Year 1 Service - Upstate", "Year 2 Service - Upstate", etc.) based on your projected miles, spend, utilizers and trips by each mode of transportation. </t>
    </r>
    <r>
      <rPr>
        <sz val="11"/>
        <rFont val="Calibri"/>
        <family val="2"/>
        <scheme val="minor"/>
      </rPr>
      <t>Specifically, populate the yellow highlighted cells in the Transportation Expenses, and Summary and PMPM Development sections. In the Summary and PMPM Development section, formulas will aggregate totals from inputs above and calculate PMPM rates.</t>
    </r>
  </si>
  <si>
    <t>Contract Year 1 :  08/01/2022 - 07/31/2023</t>
  </si>
  <si>
    <t>Transportation Broker Cost Proposal Template</t>
  </si>
  <si>
    <t>Air Ambulance - Fixed Wing (Non-Emergent)</t>
  </si>
  <si>
    <t>Ambulance (Non-Emergent)</t>
  </si>
  <si>
    <t>Ambulance Advanced Life Support (Non-Emergent)</t>
  </si>
  <si>
    <t>Ambulance Basic Life Support (Non-Emergent)</t>
  </si>
  <si>
    <t>Ambulance Mileage (Non-Emergent)</t>
  </si>
  <si>
    <t>Custom Ambulance Trips (Non-Emergent)</t>
  </si>
  <si>
    <t>Offline Payment</t>
  </si>
  <si>
    <t>Public Transit</t>
  </si>
  <si>
    <t>Total NEMT Service Expenditures</t>
  </si>
  <si>
    <t>Total NEMT Service Expenditures - Phase 1</t>
  </si>
  <si>
    <t>Transportation Services</t>
  </si>
  <si>
    <t>Total NEMT Service Expenditures - Phase 2</t>
  </si>
  <si>
    <t>Total NEMT Service Expenditures - Phase 3</t>
  </si>
  <si>
    <t>Total NEMT Service Expenditures - Phase 4</t>
  </si>
  <si>
    <t>Total NEMT Service Expenditures - Phase A</t>
  </si>
  <si>
    <t>Total NEMT Service Expenditures - Phase B</t>
  </si>
  <si>
    <t>Total NEMT Service Expenditures - Phase C</t>
  </si>
  <si>
    <t>Total NEMT Service Expenditures - Phase D</t>
  </si>
  <si>
    <r>
      <t xml:space="preserve">Populate cells in the Admin worksheets for all years (i.e., "Year 1 Admin - Upstate", "Year 2 Admin - Upstate", etc.) based on your projected administrative/non-service costs. </t>
    </r>
    <r>
      <rPr>
        <sz val="11"/>
        <rFont val="Calibri"/>
        <family val="2"/>
        <scheme val="minor"/>
      </rPr>
      <t>Specifically, populate the yellow highlighted cells the Personnel Expenses, Other Expenses, and PMPM Development sections.</t>
    </r>
    <r>
      <rPr>
        <b/>
        <sz val="11"/>
        <rFont val="Calibri"/>
        <family val="2"/>
        <scheme val="minor"/>
      </rPr>
      <t xml:space="preserve"> If an administrative line item is not included in the Personnel or Other Expense sections, use rows 20-22 or 33-35 to document the expense and add the description in column E. </t>
    </r>
    <r>
      <rPr>
        <sz val="11"/>
        <rFont val="Calibri"/>
        <family val="2"/>
        <scheme val="minor"/>
      </rPr>
      <t>In the PMPM Development section, formulas will aggregate totals from inputs above and calculate PMPM rates.</t>
    </r>
  </si>
  <si>
    <r>
      <t xml:space="preserve">The </t>
    </r>
    <r>
      <rPr>
        <i/>
        <sz val="11"/>
        <color theme="1"/>
        <rFont val="Calibri"/>
        <family val="2"/>
        <scheme val="minor"/>
      </rPr>
      <t>Cost Summary - Aggregate</t>
    </r>
    <r>
      <rPr>
        <sz val="11"/>
        <color theme="1"/>
        <rFont val="Calibri"/>
        <family val="2"/>
        <scheme val="minor"/>
      </rPr>
      <t xml:space="preserve"> worksheet calculates the total costs and total PMPM rate for each of the five (5) years of the contract. The </t>
    </r>
    <r>
      <rPr>
        <i/>
        <sz val="11"/>
        <color theme="1"/>
        <rFont val="Calibri"/>
        <family val="2"/>
        <scheme val="minor"/>
      </rPr>
      <t>Cost Summary - Aggregate</t>
    </r>
    <r>
      <rPr>
        <sz val="11"/>
        <color theme="1"/>
        <rFont val="Calibri"/>
        <family val="2"/>
        <scheme val="minor"/>
      </rPr>
      <t xml:space="preserve"> worksheet will be used to evaluate each bidder's proposal, as outlined in </t>
    </r>
    <r>
      <rPr>
        <i/>
        <sz val="11"/>
        <color theme="1"/>
        <rFont val="Calibri"/>
        <family val="2"/>
        <scheme val="minor"/>
      </rPr>
      <t>Section 8.4 Cost Evaluation</t>
    </r>
    <r>
      <rPr>
        <sz val="11"/>
        <color theme="1"/>
        <rFont val="Calibri"/>
        <family val="2"/>
        <scheme val="minor"/>
      </rPr>
      <t xml:space="preserve"> of the RFP. The total five-year PMPM rate will constitute the bidders total contract PMPM rate for purposes of scoring the cost proposal.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</si>
</sst>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quot;$&quot;#,##0"/>
    <numFmt numFmtId="168" formatCode="[$-409]mmm\ yyyy;@"/>
    <numFmt numFmtId="169" formatCode="_([$$-409]* #,##0.00_);_([$$-409]* \(#,##0.00\);_([$$-409]* &quot;-&quot;??_);_(@_)"/>
  </numFmts>
  <fonts count="37" x14ac:knownFonts="1">
    <font>
      <sz val="11"/>
      <color theme="1"/>
      <name val="Calibri"/>
      <family val="2"/>
      <scheme val="minor"/>
    </font>
    <font>
      <sz val="10"/>
      <name val="Arial"/>
      <family val="2"/>
    </font>
    <font>
      <sz val="10"/>
      <name val="Verdana"/>
      <family val="2"/>
    </font>
    <font>
      <b/>
      <i/>
      <sz val="10"/>
      <name val="Arial"/>
      <family val="2"/>
    </font>
    <font>
      <b/>
      <sz val="10"/>
      <name val="Arial"/>
      <family val="2"/>
    </font>
    <font>
      <sz val="11"/>
      <color theme="1"/>
      <name val="Calibri"/>
      <family val="2"/>
      <scheme val="minor"/>
    </font>
    <font>
      <sz val="12"/>
      <name val="Calibri"/>
      <family val="2"/>
      <scheme val="minor"/>
    </font>
    <font>
      <sz val="16"/>
      <name val="Calibri"/>
      <family val="2"/>
      <scheme val="minor"/>
    </font>
    <font>
      <b/>
      <sz val="12"/>
      <name val="Calibri"/>
      <family val="2"/>
      <scheme val="minor"/>
    </font>
    <font>
      <u/>
      <sz val="12"/>
      <color theme="0"/>
      <name val="Cambria"/>
      <family val="1"/>
      <scheme val="major"/>
    </font>
    <font>
      <sz val="12"/>
      <color theme="0"/>
      <name val="Cambria"/>
      <family val="1"/>
      <scheme val="major"/>
    </font>
    <font>
      <sz val="10"/>
      <name val="Calibri"/>
      <family val="2"/>
      <scheme val="minor"/>
    </font>
    <font>
      <b/>
      <sz val="14"/>
      <color theme="0"/>
      <name val="Cambria"/>
      <family val="1"/>
      <scheme val="major"/>
    </font>
    <font>
      <b/>
      <sz val="16"/>
      <name val="Calibri"/>
      <family val="2"/>
      <scheme val="minor"/>
    </font>
    <font>
      <u/>
      <sz val="10"/>
      <name val="Arial"/>
      <family val="2"/>
    </font>
    <font>
      <b/>
      <u/>
      <sz val="14"/>
      <name val="Times New Roman"/>
      <family val="1"/>
    </font>
    <font>
      <sz val="8"/>
      <name val="Calibri"/>
      <family val="2"/>
      <scheme val="minor"/>
    </font>
    <font>
      <b/>
      <sz val="14"/>
      <color theme="0"/>
      <name val="Calibri"/>
      <family val="2"/>
      <scheme val="minor"/>
    </font>
    <font>
      <sz val="14"/>
      <color theme="0"/>
      <name val="Calibri"/>
      <family val="2"/>
      <scheme val="minor"/>
    </font>
    <font>
      <sz val="10"/>
      <color theme="0"/>
      <name val="Calibri"/>
      <family val="2"/>
      <scheme val="minor"/>
    </font>
    <font>
      <b/>
      <sz val="10"/>
      <color theme="0"/>
      <name val="Calibri"/>
      <family val="2"/>
      <scheme val="minor"/>
    </font>
    <font>
      <i/>
      <sz val="12"/>
      <name val="Calibri"/>
      <family val="2"/>
      <scheme val="minor"/>
    </font>
    <font>
      <b/>
      <sz val="11"/>
      <color theme="1"/>
      <name val="Calibri"/>
      <family val="2"/>
      <scheme val="minor"/>
    </font>
    <font>
      <sz val="11"/>
      <name val="Calibri"/>
      <family val="2"/>
      <scheme val="minor"/>
    </font>
    <font>
      <b/>
      <i/>
      <sz val="11"/>
      <color theme="1"/>
      <name val="Calibri"/>
      <family val="2"/>
      <scheme val="minor"/>
    </font>
    <font>
      <b/>
      <sz val="11"/>
      <color rgb="FFFF0000"/>
      <name val="Calibri"/>
      <family val="2"/>
      <scheme val="minor"/>
    </font>
    <font>
      <vertAlign val="superscript"/>
      <sz val="11"/>
      <color theme="1"/>
      <name val="Calibri"/>
      <family val="2"/>
    </font>
    <font>
      <i/>
      <sz val="10"/>
      <name val="Arial"/>
      <family val="2"/>
    </font>
    <font>
      <i/>
      <vertAlign val="superscript"/>
      <sz val="9"/>
      <name val="Arial"/>
      <family val="2"/>
    </font>
    <font>
      <i/>
      <sz val="9"/>
      <name val="Arial"/>
      <family val="2"/>
    </font>
    <font>
      <i/>
      <sz val="9"/>
      <color theme="1"/>
      <name val="Arial"/>
      <family val="2"/>
    </font>
    <font>
      <i/>
      <sz val="11"/>
      <color theme="1"/>
      <name val="Calibri"/>
      <family val="2"/>
      <scheme val="minor"/>
    </font>
    <font>
      <vertAlign val="superscript"/>
      <sz val="9"/>
      <name val="Arial"/>
      <family val="2"/>
    </font>
    <font>
      <b/>
      <sz val="11"/>
      <name val="Times New Roman"/>
      <family val="1"/>
    </font>
    <font>
      <b/>
      <sz val="11"/>
      <color rgb="FFFF0000"/>
      <name val="Times New Roman"/>
      <family val="1"/>
    </font>
    <font>
      <b/>
      <sz val="11"/>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s>
  <borders count="7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 fillId="0" borderId="0"/>
    <xf numFmtId="0" fontId="2" fillId="0" borderId="0"/>
  </cellStyleXfs>
  <cellXfs count="370">
    <xf numFmtId="0" fontId="0" fillId="0" borderId="0" xfId="0"/>
    <xf numFmtId="0" fontId="6" fillId="0" borderId="0" xfId="3" applyFont="1"/>
    <xf numFmtId="0" fontId="6" fillId="0" borderId="1" xfId="3" applyFont="1" applyBorder="1"/>
    <xf numFmtId="0" fontId="6" fillId="0" borderId="0" xfId="3" applyFont="1" applyBorder="1"/>
    <xf numFmtId="0" fontId="6" fillId="0" borderId="2" xfId="3" applyFont="1" applyBorder="1"/>
    <xf numFmtId="0" fontId="7" fillId="0" borderId="3" xfId="3" applyFont="1" applyBorder="1" applyAlignment="1">
      <alignment horizontal="centerContinuous"/>
    </xf>
    <xf numFmtId="0" fontId="6" fillId="0" borderId="0" xfId="3" applyFont="1" applyBorder="1" applyAlignment="1">
      <alignment horizontal="centerContinuous"/>
    </xf>
    <xf numFmtId="0" fontId="6" fillId="0" borderId="6" xfId="3" applyFont="1" applyBorder="1"/>
    <xf numFmtId="0" fontId="9" fillId="3" borderId="7" xfId="3" applyFont="1" applyFill="1" applyBorder="1" applyAlignment="1"/>
    <xf numFmtId="0" fontId="10" fillId="3" borderId="7" xfId="3" applyFont="1" applyFill="1" applyBorder="1"/>
    <xf numFmtId="0" fontId="10" fillId="3" borderId="8" xfId="3" applyFont="1" applyFill="1" applyBorder="1"/>
    <xf numFmtId="0" fontId="7" fillId="0" borderId="0" xfId="3" applyFont="1" applyBorder="1" applyAlignment="1"/>
    <xf numFmtId="0" fontId="11" fillId="0" borderId="0" xfId="3" applyFont="1"/>
    <xf numFmtId="0" fontId="11" fillId="0" borderId="1" xfId="3" applyFont="1" applyBorder="1"/>
    <xf numFmtId="0" fontId="11" fillId="0" borderId="0" xfId="3" applyFont="1" applyBorder="1"/>
    <xf numFmtId="0" fontId="11" fillId="0" borderId="2" xfId="3" applyFont="1" applyBorder="1"/>
    <xf numFmtId="0" fontId="11" fillId="0" borderId="11" xfId="3" applyFont="1" applyBorder="1"/>
    <xf numFmtId="0" fontId="11" fillId="0" borderId="12" xfId="3" applyFont="1" applyBorder="1"/>
    <xf numFmtId="0" fontId="11" fillId="0" borderId="13" xfId="3" applyFont="1" applyBorder="1"/>
    <xf numFmtId="0" fontId="12" fillId="3" borderId="14" xfId="3" applyFont="1" applyFill="1" applyBorder="1" applyAlignment="1"/>
    <xf numFmtId="0" fontId="6" fillId="0" borderId="15" xfId="3" applyFont="1" applyBorder="1"/>
    <xf numFmtId="0" fontId="6" fillId="0" borderId="9" xfId="3" applyFont="1" applyBorder="1"/>
    <xf numFmtId="0" fontId="6" fillId="0" borderId="10" xfId="3" applyFont="1" applyBorder="1"/>
    <xf numFmtId="0" fontId="8" fillId="0" borderId="1" xfId="3" applyFont="1" applyBorder="1"/>
    <xf numFmtId="0" fontId="6" fillId="0" borderId="11" xfId="3" applyFont="1" applyBorder="1"/>
    <xf numFmtId="0" fontId="6" fillId="0" borderId="12" xfId="3" applyFont="1" applyBorder="1"/>
    <xf numFmtId="0" fontId="6" fillId="0" borderId="13" xfId="3" applyFont="1" applyBorder="1"/>
    <xf numFmtId="0" fontId="13" fillId="0" borderId="3" xfId="3" applyFont="1" applyBorder="1" applyAlignment="1">
      <alignment horizontal="centerContinuous"/>
    </xf>
    <xf numFmtId="0" fontId="8" fillId="0" borderId="0" xfId="3" applyFont="1" applyBorder="1" applyAlignment="1">
      <alignment horizontal="centerContinuous"/>
    </xf>
    <xf numFmtId="0" fontId="8" fillId="0" borderId="21" xfId="3" applyFont="1" applyBorder="1"/>
    <xf numFmtId="0" fontId="6" fillId="0" borderId="22" xfId="3" applyFont="1" applyBorder="1"/>
    <xf numFmtId="164" fontId="6" fillId="0" borderId="22" xfId="1" applyNumberFormat="1" applyFont="1" applyBorder="1"/>
    <xf numFmtId="0" fontId="6" fillId="0" borderId="23" xfId="3" applyFont="1" applyBorder="1"/>
    <xf numFmtId="164" fontId="4" fillId="0" borderId="0" xfId="1" applyNumberFormat="1" applyFont="1" applyBorder="1" applyAlignment="1">
      <alignment vertical="center"/>
    </xf>
    <xf numFmtId="166" fontId="0" fillId="0" borderId="5" xfId="0" applyNumberFormat="1" applyBorder="1"/>
    <xf numFmtId="167" fontId="0" fillId="0" borderId="5" xfId="0" applyNumberFormat="1" applyBorder="1"/>
    <xf numFmtId="0" fontId="6" fillId="0" borderId="17" xfId="3" applyFont="1" applyBorder="1"/>
    <xf numFmtId="0" fontId="6" fillId="0" borderId="0" xfId="3" applyFont="1" applyFill="1" applyBorder="1"/>
    <xf numFmtId="0" fontId="6" fillId="0" borderId="3" xfId="3" applyFont="1" applyBorder="1"/>
    <xf numFmtId="14" fontId="3" fillId="0" borderId="16" xfId="4" applyNumberFormat="1" applyFont="1" applyBorder="1" applyAlignment="1">
      <alignment horizontal="center" vertical="center"/>
    </xf>
    <xf numFmtId="0" fontId="6" fillId="0" borderId="16" xfId="3" applyFont="1" applyFill="1" applyBorder="1"/>
    <xf numFmtId="0" fontId="6" fillId="0" borderId="18" xfId="3" applyFont="1" applyFill="1" applyBorder="1"/>
    <xf numFmtId="0" fontId="6" fillId="0" borderId="12" xfId="3" applyFont="1" applyFill="1" applyBorder="1"/>
    <xf numFmtId="165" fontId="6" fillId="0" borderId="5" xfId="2" applyNumberFormat="1" applyFont="1" applyFill="1" applyBorder="1"/>
    <xf numFmtId="0" fontId="0" fillId="0" borderId="9" xfId="0" applyBorder="1"/>
    <xf numFmtId="0" fontId="0" fillId="0" borderId="3" xfId="0" applyBorder="1"/>
    <xf numFmtId="0" fontId="0" fillId="0" borderId="10" xfId="0" applyBorder="1"/>
    <xf numFmtId="0" fontId="4" fillId="0" borderId="1" xfId="0" applyFont="1" applyBorder="1" applyAlignment="1">
      <alignment horizontal="centerContinuous"/>
    </xf>
    <xf numFmtId="0" fontId="0" fillId="0" borderId="0" xfId="0" applyBorder="1" applyAlignment="1">
      <alignment horizontal="centerContinuous"/>
    </xf>
    <xf numFmtId="0" fontId="4" fillId="0" borderId="0" xfId="0" applyFont="1" applyBorder="1" applyAlignment="1">
      <alignment horizontal="centerContinuous"/>
    </xf>
    <xf numFmtId="0" fontId="0" fillId="0" borderId="1" xfId="0" applyBorder="1"/>
    <xf numFmtId="0" fontId="0" fillId="0" borderId="0" xfId="0" applyBorder="1"/>
    <xf numFmtId="0" fontId="0" fillId="0" borderId="2" xfId="0" applyBorder="1"/>
    <xf numFmtId="167" fontId="0" fillId="0" borderId="0" xfId="0" applyNumberFormat="1" applyBorder="1"/>
    <xf numFmtId="0" fontId="0" fillId="0" borderId="11" xfId="0" applyBorder="1"/>
    <xf numFmtId="0" fontId="0" fillId="0" borderId="12" xfId="0" applyBorder="1"/>
    <xf numFmtId="0" fontId="0" fillId="0" borderId="13" xfId="0" applyBorder="1"/>
    <xf numFmtId="0" fontId="0" fillId="0" borderId="2" xfId="0" applyBorder="1" applyAlignment="1">
      <alignment horizontal="centerContinuous"/>
    </xf>
    <xf numFmtId="0" fontId="4" fillId="0" borderId="2" xfId="0" applyFont="1" applyBorder="1" applyAlignment="1">
      <alignment horizontal="centerContinuous"/>
    </xf>
    <xf numFmtId="0" fontId="14" fillId="4" borderId="0" xfId="0" applyFont="1" applyFill="1" applyBorder="1" applyAlignment="1">
      <alignment horizontal="centerContinuous"/>
    </xf>
    <xf numFmtId="0" fontId="14" fillId="4" borderId="2" xfId="0" applyFont="1" applyFill="1" applyBorder="1" applyAlignment="1">
      <alignment horizontal="centerContinuous"/>
    </xf>
    <xf numFmtId="0" fontId="0" fillId="0" borderId="0" xfId="0" applyAlignment="1">
      <alignment horizontal="left" vertical="justify"/>
    </xf>
    <xf numFmtId="0" fontId="0" fillId="5" borderId="5" xfId="0" applyFill="1" applyBorder="1" applyAlignment="1" applyProtection="1">
      <alignment horizontal="left" vertical="justify"/>
      <protection locked="0"/>
    </xf>
    <xf numFmtId="0" fontId="8" fillId="0" borderId="0" xfId="3" applyFont="1" applyBorder="1" applyAlignment="1">
      <alignment horizontal="centerContinuous" wrapText="1"/>
    </xf>
    <xf numFmtId="0" fontId="17" fillId="3" borderId="21" xfId="3" applyFont="1" applyFill="1" applyBorder="1" applyAlignment="1">
      <alignment horizontal="left" vertical="center"/>
    </xf>
    <xf numFmtId="0" fontId="18" fillId="3" borderId="22" xfId="3" applyFont="1" applyFill="1" applyBorder="1" applyAlignment="1">
      <alignment horizontal="centerContinuous"/>
    </xf>
    <xf numFmtId="164" fontId="18" fillId="3" borderId="22" xfId="1" applyNumberFormat="1" applyFont="1" applyFill="1" applyBorder="1" applyAlignment="1">
      <alignment horizontal="centerContinuous"/>
    </xf>
    <xf numFmtId="0" fontId="18" fillId="3" borderId="23" xfId="3" applyFont="1" applyFill="1" applyBorder="1" applyAlignment="1">
      <alignment horizontal="centerContinuous"/>
    </xf>
    <xf numFmtId="0" fontId="6" fillId="3" borderId="21" xfId="3" applyFont="1" applyFill="1" applyBorder="1"/>
    <xf numFmtId="0" fontId="10" fillId="3" borderId="22" xfId="3" applyFont="1" applyFill="1" applyBorder="1"/>
    <xf numFmtId="0" fontId="10" fillId="3" borderId="23" xfId="3" applyFont="1" applyFill="1" applyBorder="1"/>
    <xf numFmtId="0" fontId="6" fillId="0" borderId="16" xfId="3" applyFont="1" applyBorder="1"/>
    <xf numFmtId="0" fontId="8" fillId="0" borderId="15" xfId="3" applyFont="1" applyBorder="1"/>
    <xf numFmtId="0" fontId="8" fillId="0" borderId="17" xfId="3" applyFont="1" applyBorder="1"/>
    <xf numFmtId="0" fontId="8" fillId="0" borderId="6" xfId="3" applyFont="1" applyBorder="1"/>
    <xf numFmtId="44" fontId="8" fillId="0" borderId="6" xfId="2" applyFont="1" applyFill="1" applyBorder="1"/>
    <xf numFmtId="0" fontId="6" fillId="0" borderId="18" xfId="3" applyFont="1" applyBorder="1"/>
    <xf numFmtId="0" fontId="19" fillId="3" borderId="21" xfId="3" applyFont="1" applyFill="1" applyBorder="1"/>
    <xf numFmtId="0" fontId="17" fillId="3" borderId="22" xfId="3" applyFont="1" applyFill="1" applyBorder="1"/>
    <xf numFmtId="0" fontId="20" fillId="3" borderId="22" xfId="3" applyFont="1" applyFill="1" applyBorder="1"/>
    <xf numFmtId="0" fontId="20" fillId="3" borderId="22" xfId="3" applyFont="1" applyFill="1" applyBorder="1" applyAlignment="1">
      <alignment wrapText="1"/>
    </xf>
    <xf numFmtId="0" fontId="19" fillId="3" borderId="23" xfId="3" applyFont="1" applyFill="1" applyBorder="1"/>
    <xf numFmtId="0" fontId="11" fillId="0" borderId="15" xfId="3" applyFont="1" applyBorder="1"/>
    <xf numFmtId="0" fontId="11" fillId="0" borderId="16" xfId="3" applyFont="1" applyBorder="1"/>
    <xf numFmtId="0" fontId="11" fillId="0" borderId="17" xfId="3" applyFont="1" applyBorder="1"/>
    <xf numFmtId="0" fontId="11" fillId="0" borderId="6" xfId="3" applyFont="1" applyBorder="1"/>
    <xf numFmtId="0" fontId="11" fillId="0" borderId="18" xfId="3" applyFont="1" applyBorder="1"/>
    <xf numFmtId="0" fontId="0" fillId="0" borderId="5" xfId="0" applyBorder="1" applyAlignment="1">
      <alignment horizontal="center" vertical="center" wrapText="1"/>
    </xf>
    <xf numFmtId="0" fontId="3" fillId="0" borderId="0" xfId="0" applyFont="1" applyBorder="1" applyAlignment="1"/>
    <xf numFmtId="167" fontId="0" fillId="0" borderId="0" xfId="0" applyNumberFormat="1" applyBorder="1" applyAlignment="1"/>
    <xf numFmtId="164" fontId="0" fillId="0" borderId="5" xfId="1" applyNumberFormat="1" applyFont="1" applyFill="1" applyBorder="1"/>
    <xf numFmtId="0" fontId="23" fillId="5" borderId="5" xfId="0" applyFont="1" applyFill="1" applyBorder="1" applyAlignment="1" applyProtection="1">
      <alignment horizontal="left" vertical="justify"/>
      <protection locked="0"/>
    </xf>
    <xf numFmtId="0" fontId="15" fillId="0" borderId="3" xfId="0" applyFont="1" applyBorder="1" applyAlignment="1">
      <alignment horizontal="centerContinuous" vertical="justify"/>
    </xf>
    <xf numFmtId="0" fontId="0" fillId="0" borderId="3" xfId="0" applyBorder="1" applyAlignment="1">
      <alignment horizontal="centerContinuous" vertical="justify"/>
    </xf>
    <xf numFmtId="0" fontId="0" fillId="0" borderId="10" xfId="0" applyBorder="1" applyAlignment="1">
      <alignment horizontal="left" vertical="justify"/>
    </xf>
    <xf numFmtId="0" fontId="0" fillId="0" borderId="0" xfId="0" applyBorder="1" applyAlignment="1">
      <alignment horizontal="left" vertical="justify"/>
    </xf>
    <xf numFmtId="0" fontId="0" fillId="0" borderId="2" xfId="0" applyBorder="1" applyAlignment="1">
      <alignment horizontal="left" vertical="justify"/>
    </xf>
    <xf numFmtId="0" fontId="4" fillId="0" borderId="0" xfId="0" applyFont="1" applyBorder="1" applyAlignment="1">
      <alignment horizontal="right" vertical="justify"/>
    </xf>
    <xf numFmtId="0" fontId="15" fillId="0" borderId="0" xfId="0" applyFont="1" applyBorder="1" applyAlignment="1">
      <alignment horizontal="centerContinuous" vertical="justify"/>
    </xf>
    <xf numFmtId="0" fontId="0" fillId="0" borderId="0" xfId="0" applyBorder="1" applyAlignment="1">
      <alignment horizontal="centerContinuous" vertical="justify"/>
    </xf>
    <xf numFmtId="0" fontId="0" fillId="0" borderId="0" xfId="0" applyBorder="1" applyAlignment="1">
      <alignment vertical="justify"/>
    </xf>
    <xf numFmtId="0" fontId="0" fillId="0" borderId="12" xfId="0" applyBorder="1" applyAlignment="1">
      <alignment horizontal="left" vertical="justify"/>
    </xf>
    <xf numFmtId="0" fontId="0" fillId="0" borderId="13" xfId="0" applyBorder="1" applyAlignment="1">
      <alignment horizontal="left" vertical="justify"/>
    </xf>
    <xf numFmtId="0" fontId="12" fillId="3" borderId="7" xfId="3" applyFont="1" applyFill="1" applyBorder="1" applyAlignment="1"/>
    <xf numFmtId="164" fontId="4" fillId="0" borderId="32" xfId="1" applyNumberFormat="1" applyFont="1" applyBorder="1" applyAlignment="1">
      <alignment vertical="center"/>
    </xf>
    <xf numFmtId="168" fontId="3" fillId="0" borderId="33" xfId="4" applyNumberFormat="1" applyFont="1" applyBorder="1" applyAlignment="1">
      <alignment horizontal="center" vertical="center"/>
    </xf>
    <xf numFmtId="0" fontId="6" fillId="0" borderId="35" xfId="3" applyFont="1" applyBorder="1"/>
    <xf numFmtId="0" fontId="6" fillId="0" borderId="4" xfId="3" applyFont="1" applyBorder="1"/>
    <xf numFmtId="0" fontId="6" fillId="0" borderId="26" xfId="3" applyFont="1" applyBorder="1"/>
    <xf numFmtId="168" fontId="3" fillId="0" borderId="38" xfId="4" applyNumberFormat="1" applyFont="1" applyBorder="1" applyAlignment="1">
      <alignment horizontal="center" vertical="center"/>
    </xf>
    <xf numFmtId="164" fontId="4" fillId="0" borderId="34" xfId="1" applyNumberFormat="1" applyFont="1" applyBorder="1" applyAlignment="1">
      <alignment vertical="center"/>
    </xf>
    <xf numFmtId="0" fontId="6" fillId="0" borderId="36" xfId="3" applyFont="1" applyBorder="1"/>
    <xf numFmtId="0" fontId="6" fillId="0" borderId="19" xfId="3" applyFont="1" applyBorder="1"/>
    <xf numFmtId="0" fontId="6" fillId="0" borderId="27" xfId="3" applyFont="1" applyBorder="1"/>
    <xf numFmtId="168" fontId="3" fillId="0" borderId="40" xfId="4" applyNumberFormat="1" applyFont="1" applyBorder="1" applyAlignment="1">
      <alignment horizontal="center" vertical="center"/>
    </xf>
    <xf numFmtId="14" fontId="3" fillId="0" borderId="20" xfId="4" applyNumberFormat="1" applyFont="1" applyBorder="1" applyAlignment="1">
      <alignment horizontal="center" vertical="center"/>
    </xf>
    <xf numFmtId="0" fontId="6" fillId="0" borderId="24" xfId="3" applyFont="1" applyBorder="1"/>
    <xf numFmtId="0" fontId="6" fillId="0" borderId="25" xfId="3" applyFont="1" applyBorder="1"/>
    <xf numFmtId="0" fontId="6" fillId="0" borderId="46" xfId="3" applyFont="1" applyBorder="1"/>
    <xf numFmtId="0" fontId="6" fillId="0" borderId="47" xfId="3" applyFont="1" applyBorder="1"/>
    <xf numFmtId="165" fontId="6" fillId="0" borderId="30" xfId="2" applyNumberFormat="1" applyFont="1" applyFill="1" applyBorder="1"/>
    <xf numFmtId="165" fontId="6" fillId="0" borderId="17" xfId="2" applyNumberFormat="1" applyFont="1" applyFill="1" applyBorder="1"/>
    <xf numFmtId="164" fontId="6" fillId="0" borderId="45" xfId="1" applyNumberFormat="1" applyFont="1" applyFill="1" applyBorder="1"/>
    <xf numFmtId="165" fontId="6" fillId="0" borderId="28" xfId="2" applyNumberFormat="1" applyFont="1" applyFill="1" applyBorder="1"/>
    <xf numFmtId="164" fontId="6" fillId="0" borderId="28" xfId="1" applyNumberFormat="1" applyFont="1" applyFill="1" applyBorder="1"/>
    <xf numFmtId="0" fontId="6" fillId="0" borderId="32" xfId="3" applyFont="1" applyBorder="1"/>
    <xf numFmtId="165" fontId="6" fillId="0" borderId="18" xfId="2" applyNumberFormat="1" applyFont="1" applyFill="1" applyBorder="1"/>
    <xf numFmtId="165" fontId="6" fillId="0" borderId="31" xfId="2" applyNumberFormat="1" applyFont="1" applyFill="1" applyBorder="1"/>
    <xf numFmtId="164" fontId="6" fillId="0" borderId="42" xfId="1" applyNumberFormat="1" applyFont="1" applyFill="1" applyBorder="1"/>
    <xf numFmtId="164" fontId="6" fillId="0" borderId="43" xfId="1" applyNumberFormat="1" applyFont="1" applyFill="1" applyBorder="1"/>
    <xf numFmtId="164" fontId="6" fillId="0" borderId="44" xfId="1" applyNumberFormat="1" applyFont="1" applyFill="1" applyBorder="1"/>
    <xf numFmtId="165" fontId="6" fillId="0" borderId="8" xfId="2" applyNumberFormat="1" applyFont="1" applyFill="1" applyBorder="1"/>
    <xf numFmtId="165" fontId="6" fillId="0" borderId="14" xfId="2" applyNumberFormat="1" applyFont="1" applyFill="1" applyBorder="1"/>
    <xf numFmtId="44" fontId="8" fillId="0" borderId="0" xfId="2" applyFont="1" applyFill="1" applyBorder="1"/>
    <xf numFmtId="0" fontId="6" fillId="2" borderId="36" xfId="3" applyFont="1" applyFill="1" applyBorder="1" applyAlignment="1">
      <alignment wrapText="1"/>
    </xf>
    <xf numFmtId="0" fontId="8" fillId="0" borderId="34" xfId="3" applyFont="1" applyBorder="1"/>
    <xf numFmtId="0" fontId="6" fillId="2" borderId="47" xfId="3" applyFont="1" applyFill="1" applyBorder="1"/>
    <xf numFmtId="164" fontId="6" fillId="0" borderId="23" xfId="1" applyNumberFormat="1" applyFont="1" applyFill="1" applyBorder="1"/>
    <xf numFmtId="164" fontId="6" fillId="0" borderId="48" xfId="1" applyNumberFormat="1" applyFont="1" applyFill="1" applyBorder="1"/>
    <xf numFmtId="164" fontId="6" fillId="0" borderId="21" xfId="1" applyNumberFormat="1" applyFont="1" applyFill="1" applyBorder="1"/>
    <xf numFmtId="164" fontId="6" fillId="0" borderId="49" xfId="1" applyNumberFormat="1" applyFont="1" applyFill="1" applyBorder="1"/>
    <xf numFmtId="0" fontId="6" fillId="0" borderId="34" xfId="3" applyFont="1" applyBorder="1"/>
    <xf numFmtId="44" fontId="6" fillId="0" borderId="38" xfId="2" applyFont="1" applyFill="1" applyBorder="1"/>
    <xf numFmtId="44" fontId="6" fillId="0" borderId="33" xfId="2" applyFont="1" applyFill="1" applyBorder="1"/>
    <xf numFmtId="44" fontId="6" fillId="0" borderId="40" xfId="2" applyFont="1" applyFill="1" applyBorder="1"/>
    <xf numFmtId="44" fontId="6" fillId="0" borderId="20" xfId="2" applyFont="1" applyFill="1" applyBorder="1"/>
    <xf numFmtId="165" fontId="6" fillId="5" borderId="5" xfId="2" applyNumberFormat="1" applyFont="1" applyFill="1" applyBorder="1" applyProtection="1">
      <protection locked="0"/>
    </xf>
    <xf numFmtId="164" fontId="6" fillId="5" borderId="42" xfId="1" applyNumberFormat="1" applyFont="1" applyFill="1" applyBorder="1" applyProtection="1">
      <protection locked="0"/>
    </xf>
    <xf numFmtId="164" fontId="6" fillId="5" borderId="43" xfId="1" applyNumberFormat="1" applyFont="1" applyFill="1" applyBorder="1" applyProtection="1">
      <protection locked="0"/>
    </xf>
    <xf numFmtId="164" fontId="6" fillId="5" borderId="44" xfId="1" applyNumberFormat="1" applyFont="1" applyFill="1" applyBorder="1" applyProtection="1">
      <protection locked="0"/>
    </xf>
    <xf numFmtId="165" fontId="6" fillId="5" borderId="8" xfId="2" applyNumberFormat="1" applyFont="1" applyFill="1" applyBorder="1" applyProtection="1">
      <protection locked="0"/>
    </xf>
    <xf numFmtId="165" fontId="6" fillId="5" borderId="14" xfId="2" applyNumberFormat="1" applyFont="1" applyFill="1" applyBorder="1" applyProtection="1">
      <protection locked="0"/>
    </xf>
    <xf numFmtId="164" fontId="6" fillId="5" borderId="8" xfId="1" applyNumberFormat="1" applyFont="1" applyFill="1" applyBorder="1" applyProtection="1">
      <protection locked="0"/>
    </xf>
    <xf numFmtId="164" fontId="6" fillId="5" borderId="5" xfId="1" applyNumberFormat="1" applyFont="1" applyFill="1" applyBorder="1" applyProtection="1">
      <protection locked="0"/>
    </xf>
    <xf numFmtId="164" fontId="6" fillId="5" borderId="14" xfId="1" applyNumberFormat="1" applyFont="1" applyFill="1" applyBorder="1" applyProtection="1">
      <protection locked="0"/>
    </xf>
    <xf numFmtId="165" fontId="6" fillId="5" borderId="18" xfId="2" applyNumberFormat="1" applyFont="1" applyFill="1" applyBorder="1" applyProtection="1">
      <protection locked="0"/>
    </xf>
    <xf numFmtId="165" fontId="6" fillId="5" borderId="30" xfId="2" applyNumberFormat="1" applyFont="1" applyFill="1" applyBorder="1" applyProtection="1">
      <protection locked="0"/>
    </xf>
    <xf numFmtId="165" fontId="6" fillId="5" borderId="17" xfId="2" applyNumberFormat="1" applyFont="1" applyFill="1" applyBorder="1" applyProtection="1">
      <protection locked="0"/>
    </xf>
    <xf numFmtId="164" fontId="6" fillId="0" borderId="23" xfId="1" applyNumberFormat="1" applyFont="1" applyFill="1" applyBorder="1" applyProtection="1"/>
    <xf numFmtId="164" fontId="6" fillId="0" borderId="48" xfId="1" applyNumberFormat="1" applyFont="1" applyFill="1" applyBorder="1" applyProtection="1"/>
    <xf numFmtId="164" fontId="6" fillId="0" borderId="21" xfId="1" applyNumberFormat="1" applyFont="1" applyFill="1" applyBorder="1" applyProtection="1"/>
    <xf numFmtId="165" fontId="6" fillId="5" borderId="43" xfId="2" applyNumberFormat="1" applyFont="1" applyFill="1" applyBorder="1" applyProtection="1">
      <protection locked="0"/>
    </xf>
    <xf numFmtId="165" fontId="6" fillId="5" borderId="44" xfId="2" applyNumberFormat="1" applyFont="1" applyFill="1" applyBorder="1" applyProtection="1">
      <protection locked="0"/>
    </xf>
    <xf numFmtId="165" fontId="6" fillId="0" borderId="45" xfId="2" applyNumberFormat="1" applyFont="1" applyFill="1" applyBorder="1"/>
    <xf numFmtId="165" fontId="6" fillId="5" borderId="39" xfId="2" applyNumberFormat="1" applyFont="1" applyFill="1" applyBorder="1" applyProtection="1">
      <protection locked="0"/>
    </xf>
    <xf numFmtId="165" fontId="6" fillId="5" borderId="37" xfId="2" applyNumberFormat="1" applyFont="1" applyFill="1" applyBorder="1" applyProtection="1">
      <protection locked="0"/>
    </xf>
    <xf numFmtId="165" fontId="6" fillId="5" borderId="41" xfId="2" applyNumberFormat="1" applyFont="1" applyFill="1" applyBorder="1" applyProtection="1">
      <protection locked="0"/>
    </xf>
    <xf numFmtId="165" fontId="6" fillId="0" borderId="29" xfId="2" applyNumberFormat="1" applyFont="1" applyFill="1" applyBorder="1"/>
    <xf numFmtId="0" fontId="0" fillId="0" borderId="1" xfId="0" applyBorder="1" applyAlignment="1">
      <alignment horizontal="right"/>
    </xf>
    <xf numFmtId="0" fontId="3" fillId="0" borderId="1" xfId="0" applyFont="1" applyBorder="1" applyAlignment="1">
      <alignment horizontal="right"/>
    </xf>
    <xf numFmtId="0" fontId="3" fillId="0" borderId="16" xfId="0" applyFont="1" applyBorder="1" applyAlignment="1">
      <alignment horizontal="right"/>
    </xf>
    <xf numFmtId="0" fontId="0" fillId="0" borderId="0" xfId="0" applyBorder="1" applyAlignment="1">
      <alignment horizontal="right"/>
    </xf>
    <xf numFmtId="0" fontId="3" fillId="0" borderId="0" xfId="0" applyFont="1" applyBorder="1" applyAlignment="1">
      <alignment horizontal="right"/>
    </xf>
    <xf numFmtId="0" fontId="3" fillId="0" borderId="16" xfId="0" applyFont="1" applyBorder="1" applyAlignment="1"/>
    <xf numFmtId="166" fontId="0" fillId="0" borderId="0" xfId="0" applyNumberFormat="1" applyBorder="1"/>
    <xf numFmtId="0" fontId="4" fillId="4" borderId="1" xfId="0" applyFont="1" applyFill="1" applyBorder="1" applyAlignment="1">
      <alignment horizontal="centerContinuous"/>
    </xf>
    <xf numFmtId="165" fontId="6" fillId="0" borderId="35" xfId="2" applyNumberFormat="1" applyFont="1" applyFill="1" applyBorder="1"/>
    <xf numFmtId="168" fontId="3" fillId="0" borderId="32" xfId="4" applyNumberFormat="1" applyFont="1" applyBorder="1" applyAlignment="1">
      <alignment horizontal="center" vertical="center"/>
    </xf>
    <xf numFmtId="0" fontId="21" fillId="5" borderId="19" xfId="3" applyFont="1" applyFill="1" applyBorder="1" applyAlignment="1" applyProtection="1">
      <alignment horizontal="left" vertical="top"/>
      <protection locked="0"/>
    </xf>
    <xf numFmtId="0" fontId="21" fillId="5" borderId="27" xfId="3" applyFont="1" applyFill="1" applyBorder="1" applyAlignment="1" applyProtection="1">
      <alignment horizontal="left" vertical="top"/>
      <protection locked="0"/>
    </xf>
    <xf numFmtId="0" fontId="8" fillId="0" borderId="32" xfId="3" applyFont="1" applyBorder="1"/>
    <xf numFmtId="164" fontId="6" fillId="0" borderId="46" xfId="1" applyNumberFormat="1" applyFont="1" applyFill="1" applyBorder="1"/>
    <xf numFmtId="44" fontId="6" fillId="0" borderId="32" xfId="2" applyFont="1" applyFill="1" applyBorder="1"/>
    <xf numFmtId="167" fontId="0" fillId="0" borderId="5" xfId="0" applyNumberFormat="1" applyFill="1" applyBorder="1"/>
    <xf numFmtId="0" fontId="0" fillId="0" borderId="0" xfId="0" applyFill="1" applyBorder="1"/>
    <xf numFmtId="165" fontId="6" fillId="0" borderId="18" xfId="2" applyNumberFormat="1" applyFont="1" applyFill="1" applyBorder="1" applyAlignment="1" applyProtection="1"/>
    <xf numFmtId="165" fontId="6" fillId="0" borderId="30" xfId="2" applyNumberFormat="1" applyFont="1" applyFill="1" applyBorder="1" applyAlignment="1" applyProtection="1"/>
    <xf numFmtId="165" fontId="6" fillId="0" borderId="17" xfId="2" applyNumberFormat="1" applyFont="1" applyFill="1" applyBorder="1" applyAlignment="1" applyProtection="1"/>
    <xf numFmtId="164" fontId="6" fillId="6" borderId="42" xfId="1" applyNumberFormat="1" applyFont="1" applyFill="1" applyBorder="1" applyProtection="1"/>
    <xf numFmtId="164" fontId="6" fillId="6" borderId="43" xfId="1" applyNumberFormat="1" applyFont="1" applyFill="1" applyBorder="1" applyProtection="1"/>
    <xf numFmtId="164" fontId="6" fillId="6" borderId="44" xfId="1" applyNumberFormat="1" applyFont="1" applyFill="1" applyBorder="1" applyProtection="1"/>
    <xf numFmtId="164" fontId="6" fillId="6" borderId="45" xfId="1" applyNumberFormat="1" applyFont="1" applyFill="1" applyBorder="1"/>
    <xf numFmtId="165" fontId="6" fillId="0" borderId="18" xfId="2" applyNumberFormat="1" applyFont="1" applyFill="1" applyBorder="1" applyProtection="1"/>
    <xf numFmtId="165" fontId="6" fillId="0" borderId="30" xfId="2" applyNumberFormat="1" applyFont="1" applyFill="1" applyBorder="1" applyProtection="1"/>
    <xf numFmtId="165" fontId="6" fillId="0" borderId="17" xfId="2" applyNumberFormat="1" applyFont="1" applyFill="1" applyBorder="1" applyProtection="1"/>
    <xf numFmtId="164" fontId="6" fillId="5" borderId="23" xfId="1" applyNumberFormat="1" applyFont="1" applyFill="1" applyBorder="1" applyProtection="1">
      <protection locked="0"/>
    </xf>
    <xf numFmtId="164" fontId="6" fillId="5" borderId="48" xfId="1" applyNumberFormat="1" applyFont="1" applyFill="1" applyBorder="1" applyProtection="1">
      <protection locked="0"/>
    </xf>
    <xf numFmtId="164" fontId="6" fillId="5" borderId="21" xfId="1" applyNumberFormat="1" applyFont="1" applyFill="1" applyBorder="1" applyProtection="1">
      <protection locked="0"/>
    </xf>
    <xf numFmtId="169" fontId="6" fillId="0" borderId="29" xfId="1" applyNumberFormat="1" applyFont="1" applyFill="1" applyBorder="1"/>
    <xf numFmtId="164" fontId="6" fillId="6" borderId="23" xfId="1" applyNumberFormat="1" applyFont="1" applyFill="1" applyBorder="1" applyProtection="1"/>
    <xf numFmtId="164" fontId="6" fillId="6" borderId="48" xfId="1" applyNumberFormat="1" applyFont="1" applyFill="1" applyBorder="1" applyProtection="1"/>
    <xf numFmtId="164" fontId="6" fillId="6" borderId="21" xfId="1" applyNumberFormat="1" applyFont="1" applyFill="1" applyBorder="1" applyProtection="1"/>
    <xf numFmtId="164" fontId="6" fillId="6" borderId="49" xfId="1" applyNumberFormat="1" applyFont="1" applyFill="1" applyBorder="1"/>
    <xf numFmtId="169" fontId="6" fillId="0" borderId="39" xfId="1" applyNumberFormat="1" applyFont="1" applyFill="1" applyBorder="1"/>
    <xf numFmtId="169" fontId="6" fillId="0" borderId="37" xfId="1" applyNumberFormat="1" applyFont="1" applyFill="1" applyBorder="1"/>
    <xf numFmtId="169" fontId="6" fillId="0" borderId="41" xfId="1" applyNumberFormat="1" applyFont="1" applyFill="1" applyBorder="1"/>
    <xf numFmtId="169" fontId="6" fillId="0" borderId="39" xfId="1" applyNumberFormat="1" applyFont="1" applyFill="1" applyBorder="1" applyProtection="1"/>
    <xf numFmtId="169" fontId="6" fillId="0" borderId="37" xfId="1" applyNumberFormat="1" applyFont="1" applyFill="1" applyBorder="1" applyProtection="1"/>
    <xf numFmtId="169" fontId="6" fillId="0" borderId="41" xfId="1" applyNumberFormat="1" applyFont="1" applyFill="1" applyBorder="1" applyProtection="1"/>
    <xf numFmtId="0" fontId="22" fillId="0" borderId="1" xfId="0" quotePrefix="1" applyFont="1" applyBorder="1" applyAlignment="1">
      <alignment horizontal="right" vertical="top" wrapText="1"/>
    </xf>
    <xf numFmtId="0" fontId="27" fillId="0" borderId="11" xfId="0" quotePrefix="1" applyFont="1" applyBorder="1" applyAlignment="1">
      <alignment horizontal="left"/>
    </xf>
    <xf numFmtId="0" fontId="29" fillId="0" borderId="0" xfId="0" quotePrefix="1" applyFont="1" applyBorder="1" applyAlignment="1">
      <alignment horizontal="left"/>
    </xf>
    <xf numFmtId="0" fontId="3" fillId="0" borderId="12" xfId="0" applyFont="1" applyBorder="1" applyAlignment="1">
      <alignment horizontal="right"/>
    </xf>
    <xf numFmtId="167" fontId="0" fillId="0" borderId="12" xfId="0" applyNumberFormat="1" applyBorder="1" applyAlignment="1"/>
    <xf numFmtId="166" fontId="0" fillId="0" borderId="12" xfId="0" applyNumberFormat="1" applyBorder="1" applyAlignment="1">
      <alignment horizontal="center"/>
    </xf>
    <xf numFmtId="0" fontId="3" fillId="0" borderId="11" xfId="0" applyFont="1" applyBorder="1" applyAlignment="1">
      <alignment horizontal="right"/>
    </xf>
    <xf numFmtId="0" fontId="22" fillId="0" borderId="5" xfId="0" applyFont="1" applyBorder="1" applyAlignment="1">
      <alignment horizontal="center" vertical="center" wrapText="1"/>
    </xf>
    <xf numFmtId="166" fontId="22" fillId="0" borderId="5" xfId="0" applyNumberFormat="1" applyFont="1" applyBorder="1"/>
    <xf numFmtId="0" fontId="30" fillId="0" borderId="0" xfId="0" quotePrefix="1" applyFont="1"/>
    <xf numFmtId="0" fontId="31" fillId="0" borderId="3" xfId="0" applyFont="1" applyBorder="1"/>
    <xf numFmtId="0" fontId="0" fillId="0" borderId="5" xfId="0" applyFont="1" applyFill="1" applyBorder="1" applyAlignment="1">
      <alignment horizontal="center" vertical="center" wrapText="1"/>
    </xf>
    <xf numFmtId="166" fontId="0" fillId="0" borderId="5" xfId="0" applyNumberFormat="1" applyFont="1" applyFill="1" applyBorder="1"/>
    <xf numFmtId="166" fontId="0" fillId="0" borderId="0" xfId="0" applyNumberFormat="1" applyFont="1" applyFill="1" applyBorder="1"/>
    <xf numFmtId="0" fontId="0" fillId="0" borderId="0" xfId="0" applyFont="1" applyFill="1" applyBorder="1"/>
    <xf numFmtId="44" fontId="6" fillId="0" borderId="0" xfId="2" applyFont="1" applyFill="1" applyBorder="1"/>
    <xf numFmtId="168" fontId="3" fillId="0" borderId="34" xfId="4" applyNumberFormat="1" applyFont="1" applyBorder="1" applyAlignment="1">
      <alignment horizontal="center" vertical="center"/>
    </xf>
    <xf numFmtId="44" fontId="6" fillId="0" borderId="34" xfId="2" applyFont="1" applyFill="1" applyBorder="1"/>
    <xf numFmtId="169" fontId="6" fillId="0" borderId="0" xfId="1" applyNumberFormat="1" applyFont="1" applyFill="1" applyBorder="1"/>
    <xf numFmtId="166" fontId="0" fillId="0" borderId="0" xfId="0" applyNumberFormat="1" applyBorder="1" applyAlignment="1">
      <alignment horizontal="center"/>
    </xf>
    <xf numFmtId="0" fontId="6" fillId="0" borderId="54" xfId="3" applyFont="1" applyBorder="1"/>
    <xf numFmtId="165" fontId="6" fillId="5" borderId="56" xfId="2" applyNumberFormat="1" applyFont="1" applyFill="1" applyBorder="1" applyProtection="1">
      <protection locked="0"/>
    </xf>
    <xf numFmtId="165" fontId="6" fillId="5" borderId="55" xfId="2" applyNumberFormat="1" applyFont="1" applyFill="1" applyBorder="1" applyProtection="1">
      <protection locked="0"/>
    </xf>
    <xf numFmtId="165" fontId="6" fillId="0" borderId="57" xfId="2" applyNumberFormat="1" applyFont="1" applyFill="1" applyBorder="1"/>
    <xf numFmtId="165" fontId="6" fillId="5" borderId="25" xfId="2" applyNumberFormat="1" applyFont="1" applyFill="1" applyBorder="1" applyProtection="1">
      <protection locked="0"/>
    </xf>
    <xf numFmtId="165" fontId="6" fillId="5" borderId="19" xfId="2" applyNumberFormat="1" applyFont="1" applyFill="1" applyBorder="1" applyProtection="1">
      <protection locked="0"/>
    </xf>
    <xf numFmtId="164" fontId="6" fillId="0" borderId="37" xfId="1" applyNumberFormat="1" applyFont="1" applyFill="1" applyBorder="1" applyProtection="1"/>
    <xf numFmtId="0" fontId="6" fillId="2" borderId="36" xfId="3" applyFont="1" applyFill="1" applyBorder="1" applyAlignment="1"/>
    <xf numFmtId="0" fontId="6" fillId="2" borderId="55" xfId="3" applyFont="1" applyFill="1" applyBorder="1" applyAlignment="1"/>
    <xf numFmtId="0" fontId="6" fillId="2" borderId="19" xfId="3" applyFont="1" applyFill="1" applyBorder="1" applyAlignment="1"/>
    <xf numFmtId="165" fontId="6" fillId="6" borderId="54" xfId="2" applyNumberFormat="1" applyFont="1" applyFill="1" applyBorder="1" applyProtection="1"/>
    <xf numFmtId="165" fontId="6" fillId="6" borderId="56" xfId="2" applyNumberFormat="1" applyFont="1" applyFill="1" applyBorder="1" applyProtection="1"/>
    <xf numFmtId="165" fontId="6" fillId="6" borderId="4" xfId="2" applyNumberFormat="1" applyFont="1" applyFill="1" applyBorder="1" applyProtection="1"/>
    <xf numFmtId="165" fontId="6" fillId="6" borderId="5" xfId="2" applyNumberFormat="1" applyFont="1" applyFill="1" applyBorder="1" applyProtection="1"/>
    <xf numFmtId="0" fontId="6" fillId="2" borderId="55" xfId="3" applyFont="1" applyFill="1" applyBorder="1"/>
    <xf numFmtId="164" fontId="6" fillId="0" borderId="60" xfId="1" applyNumberFormat="1" applyFont="1" applyFill="1" applyBorder="1" applyProtection="1"/>
    <xf numFmtId="164" fontId="6" fillId="0" borderId="5" xfId="1" applyNumberFormat="1" applyFont="1" applyFill="1" applyBorder="1" applyProtection="1"/>
    <xf numFmtId="164" fontId="6" fillId="0" borderId="19" xfId="1" applyNumberFormat="1" applyFont="1" applyFill="1" applyBorder="1" applyProtection="1"/>
    <xf numFmtId="164" fontId="6" fillId="0" borderId="62" xfId="1" applyNumberFormat="1" applyFont="1" applyFill="1" applyBorder="1"/>
    <xf numFmtId="164" fontId="6" fillId="0" borderId="35" xfId="1" applyNumberFormat="1" applyFont="1" applyFill="1" applyBorder="1" applyProtection="1"/>
    <xf numFmtId="164" fontId="6" fillId="0" borderId="30" xfId="1" applyNumberFormat="1" applyFont="1" applyFill="1" applyBorder="1" applyProtection="1"/>
    <xf numFmtId="164" fontId="6" fillId="0" borderId="36" xfId="1" applyNumberFormat="1" applyFont="1" applyFill="1" applyBorder="1" applyProtection="1"/>
    <xf numFmtId="0" fontId="6" fillId="2" borderId="25" xfId="3" applyFont="1" applyFill="1" applyBorder="1" applyAlignment="1"/>
    <xf numFmtId="0" fontId="6" fillId="2" borderId="27" xfId="3" applyFont="1" applyFill="1" applyBorder="1" applyAlignment="1"/>
    <xf numFmtId="165" fontId="6" fillId="6" borderId="26" xfId="2" applyNumberFormat="1" applyFont="1" applyFill="1" applyBorder="1" applyProtection="1"/>
    <xf numFmtId="165" fontId="6" fillId="6" borderId="37" xfId="2" applyNumberFormat="1" applyFont="1" applyFill="1" applyBorder="1" applyProtection="1"/>
    <xf numFmtId="165" fontId="6" fillId="5" borderId="27" xfId="2" applyNumberFormat="1" applyFont="1" applyFill="1" applyBorder="1" applyProtection="1">
      <protection locked="0"/>
    </xf>
    <xf numFmtId="164" fontId="6" fillId="0" borderId="58" xfId="1" applyNumberFormat="1" applyFont="1" applyFill="1" applyBorder="1"/>
    <xf numFmtId="164" fontId="6" fillId="0" borderId="16" xfId="1" applyNumberFormat="1" applyFont="1" applyFill="1" applyBorder="1" applyProtection="1"/>
    <xf numFmtId="164" fontId="6" fillId="0" borderId="56" xfId="1" applyNumberFormat="1" applyFont="1" applyFill="1" applyBorder="1" applyProtection="1"/>
    <xf numFmtId="164" fontId="6" fillId="0" borderId="15" xfId="1" applyNumberFormat="1" applyFont="1" applyFill="1" applyBorder="1" applyProtection="1"/>
    <xf numFmtId="164" fontId="6" fillId="0" borderId="57" xfId="1" applyNumberFormat="1" applyFont="1" applyFill="1" applyBorder="1"/>
    <xf numFmtId="0" fontId="6" fillId="2" borderId="19" xfId="3" applyFont="1" applyFill="1" applyBorder="1"/>
    <xf numFmtId="164" fontId="6" fillId="0" borderId="8" xfId="1" applyNumberFormat="1" applyFont="1" applyFill="1" applyBorder="1" applyProtection="1"/>
    <xf numFmtId="164" fontId="6" fillId="0" borderId="14" xfId="1" applyNumberFormat="1" applyFont="1" applyFill="1" applyBorder="1" applyProtection="1"/>
    <xf numFmtId="0" fontId="6" fillId="2" borderId="36" xfId="3" applyFont="1" applyFill="1" applyBorder="1"/>
    <xf numFmtId="164" fontId="6" fillId="0" borderId="17" xfId="1" applyNumberFormat="1" applyFont="1" applyFill="1" applyBorder="1" applyProtection="1"/>
    <xf numFmtId="164" fontId="6" fillId="0" borderId="31" xfId="1" applyNumberFormat="1" applyFont="1" applyFill="1" applyBorder="1"/>
    <xf numFmtId="165" fontId="6" fillId="0" borderId="43" xfId="2" applyNumberFormat="1" applyFont="1" applyFill="1" applyBorder="1" applyAlignment="1" applyProtection="1"/>
    <xf numFmtId="0" fontId="6" fillId="0" borderId="63" xfId="3" applyFont="1" applyBorder="1"/>
    <xf numFmtId="0" fontId="6" fillId="2" borderId="61" xfId="3" applyFont="1" applyFill="1" applyBorder="1" applyAlignment="1"/>
    <xf numFmtId="165" fontId="6" fillId="0" borderId="60" xfId="2" applyNumberFormat="1" applyFont="1" applyFill="1" applyBorder="1" applyAlignment="1" applyProtection="1"/>
    <xf numFmtId="165" fontId="6" fillId="0" borderId="64" xfId="2" applyNumberFormat="1" applyFont="1" applyFill="1" applyBorder="1" applyAlignment="1" applyProtection="1"/>
    <xf numFmtId="165" fontId="6" fillId="0" borderId="65" xfId="2" applyNumberFormat="1" applyFont="1" applyFill="1" applyBorder="1"/>
    <xf numFmtId="164" fontId="6" fillId="6" borderId="18" xfId="1" applyNumberFormat="1" applyFont="1" applyFill="1" applyBorder="1" applyProtection="1"/>
    <xf numFmtId="164" fontId="6" fillId="6" borderId="30" xfId="1" applyNumberFormat="1" applyFont="1" applyFill="1" applyBorder="1" applyProtection="1"/>
    <xf numFmtId="164" fontId="6" fillId="6" borderId="16" xfId="1" applyNumberFormat="1" applyFont="1" applyFill="1" applyBorder="1" applyProtection="1"/>
    <xf numFmtId="164" fontId="6" fillId="6" borderId="56" xfId="1" applyNumberFormat="1" applyFont="1" applyFill="1" applyBorder="1" applyProtection="1"/>
    <xf numFmtId="165" fontId="6" fillId="6" borderId="42" xfId="2" applyNumberFormat="1" applyFont="1" applyFill="1" applyBorder="1" applyAlignment="1" applyProtection="1"/>
    <xf numFmtId="165" fontId="6" fillId="6" borderId="43" xfId="2" applyNumberFormat="1" applyFont="1" applyFill="1" applyBorder="1" applyAlignment="1" applyProtection="1"/>
    <xf numFmtId="165" fontId="6" fillId="6" borderId="59" xfId="2" applyNumberFormat="1" applyFont="1" applyFill="1" applyBorder="1" applyAlignment="1" applyProtection="1"/>
    <xf numFmtId="165" fontId="6" fillId="6" borderId="60" xfId="2" applyNumberFormat="1" applyFont="1" applyFill="1" applyBorder="1" applyAlignment="1" applyProtection="1"/>
    <xf numFmtId="165" fontId="6" fillId="0" borderId="24" xfId="2" applyNumberFormat="1" applyFont="1" applyFill="1" applyBorder="1" applyProtection="1"/>
    <xf numFmtId="165" fontId="6" fillId="0" borderId="43" xfId="2" applyNumberFormat="1" applyFont="1" applyFill="1" applyBorder="1" applyProtection="1"/>
    <xf numFmtId="165" fontId="6" fillId="0" borderId="56" xfId="2" applyNumberFormat="1" applyFont="1" applyFill="1" applyBorder="1" applyProtection="1"/>
    <xf numFmtId="165" fontId="6" fillId="5" borderId="15" xfId="2" applyNumberFormat="1" applyFont="1" applyFill="1" applyBorder="1" applyProtection="1">
      <protection locked="0"/>
    </xf>
    <xf numFmtId="0" fontId="6" fillId="0" borderId="66" xfId="3" applyFont="1" applyBorder="1"/>
    <xf numFmtId="0" fontId="6" fillId="2" borderId="67" xfId="3" applyFont="1" applyFill="1" applyBorder="1"/>
    <xf numFmtId="164" fontId="6" fillId="0" borderId="68" xfId="1" applyNumberFormat="1" applyFont="1" applyFill="1" applyBorder="1" applyProtection="1"/>
    <xf numFmtId="164" fontId="6" fillId="0" borderId="69" xfId="1" applyNumberFormat="1" applyFont="1" applyFill="1" applyBorder="1" applyProtection="1"/>
    <xf numFmtId="164" fontId="6" fillId="0" borderId="70" xfId="1" applyNumberFormat="1" applyFont="1" applyFill="1" applyBorder="1" applyProtection="1"/>
    <xf numFmtId="164" fontId="6" fillId="0" borderId="71" xfId="1" applyNumberFormat="1" applyFont="1" applyFill="1" applyBorder="1"/>
    <xf numFmtId="0" fontId="6" fillId="2" borderId="61" xfId="3" applyFont="1" applyFill="1" applyBorder="1"/>
    <xf numFmtId="164" fontId="6" fillId="0" borderId="64" xfId="1" applyNumberFormat="1" applyFont="1" applyFill="1" applyBorder="1" applyProtection="1"/>
    <xf numFmtId="164" fontId="6" fillId="0" borderId="65" xfId="1" applyNumberFormat="1" applyFont="1" applyFill="1" applyBorder="1"/>
    <xf numFmtId="165" fontId="6" fillId="6" borderId="8" xfId="2" applyNumberFormat="1" applyFont="1" applyFill="1" applyBorder="1" applyProtection="1"/>
    <xf numFmtId="165" fontId="6" fillId="6" borderId="16" xfId="2" applyNumberFormat="1" applyFont="1" applyFill="1" applyBorder="1" applyProtection="1"/>
    <xf numFmtId="164" fontId="6" fillId="6" borderId="8" xfId="1" applyNumberFormat="1" applyFont="1" applyFill="1" applyBorder="1" applyProtection="1"/>
    <xf numFmtId="164" fontId="6" fillId="6" borderId="5" xfId="1" applyNumberFormat="1" applyFont="1" applyFill="1" applyBorder="1" applyProtection="1"/>
    <xf numFmtId="164" fontId="6" fillId="6" borderId="59" xfId="1" applyNumberFormat="1" applyFont="1" applyFill="1" applyBorder="1" applyProtection="1"/>
    <xf numFmtId="164" fontId="6" fillId="6" borderId="60" xfId="1" applyNumberFormat="1" applyFont="1" applyFill="1" applyBorder="1" applyProtection="1"/>
    <xf numFmtId="165" fontId="6" fillId="0" borderId="60" xfId="2" applyNumberFormat="1" applyFont="1" applyFill="1" applyBorder="1" applyProtection="1"/>
    <xf numFmtId="165" fontId="6" fillId="0" borderId="64" xfId="2" applyNumberFormat="1" applyFont="1" applyFill="1" applyBorder="1" applyProtection="1"/>
    <xf numFmtId="0" fontId="6" fillId="2" borderId="27" xfId="3" applyFont="1" applyFill="1" applyBorder="1"/>
    <xf numFmtId="164" fontId="6" fillId="0" borderId="41" xfId="1" applyNumberFormat="1" applyFont="1" applyFill="1" applyBorder="1" applyProtection="1"/>
    <xf numFmtId="164" fontId="6" fillId="0" borderId="29" xfId="1" applyNumberFormat="1" applyFont="1" applyFill="1" applyBorder="1"/>
    <xf numFmtId="165" fontId="6" fillId="6" borderId="42" xfId="2" applyNumberFormat="1" applyFont="1" applyFill="1" applyBorder="1" applyProtection="1"/>
    <xf numFmtId="165" fontId="6" fillId="6" borderId="43" xfId="2" applyNumberFormat="1" applyFont="1" applyFill="1" applyBorder="1" applyProtection="1"/>
    <xf numFmtId="165" fontId="6" fillId="6" borderId="59" xfId="2" applyNumberFormat="1" applyFont="1" applyFill="1" applyBorder="1" applyProtection="1"/>
    <xf numFmtId="165" fontId="6" fillId="6" borderId="60" xfId="2" applyNumberFormat="1" applyFont="1" applyFill="1" applyBorder="1" applyProtection="1"/>
    <xf numFmtId="164" fontId="6" fillId="6" borderId="39" xfId="1" applyNumberFormat="1" applyFont="1" applyFill="1" applyBorder="1" applyProtection="1"/>
    <xf numFmtId="164" fontId="6" fillId="6" borderId="37" xfId="1" applyNumberFormat="1" applyFont="1" applyFill="1" applyBorder="1" applyProtection="1"/>
    <xf numFmtId="165" fontId="6" fillId="0" borderId="5" xfId="2" applyNumberFormat="1" applyFont="1" applyFill="1" applyBorder="1" applyProtection="1"/>
    <xf numFmtId="165" fontId="6" fillId="5" borderId="43" xfId="2" applyNumberFormat="1" applyFont="1" applyFill="1" applyBorder="1" applyAlignment="1" applyProtection="1">
      <protection locked="0"/>
    </xf>
    <xf numFmtId="165" fontId="6" fillId="5" borderId="44" xfId="2" applyNumberFormat="1" applyFont="1" applyFill="1" applyBorder="1" applyAlignment="1" applyProtection="1">
      <protection locked="0"/>
    </xf>
    <xf numFmtId="165" fontId="6" fillId="0" borderId="8" xfId="2" applyNumberFormat="1" applyFont="1" applyFill="1" applyBorder="1" applyAlignment="1" applyProtection="1"/>
    <xf numFmtId="165" fontId="6" fillId="0" borderId="5" xfId="2" applyNumberFormat="1" applyFont="1" applyFill="1" applyBorder="1" applyAlignment="1" applyProtection="1"/>
    <xf numFmtId="165" fontId="6" fillId="5" borderId="18" xfId="2" applyNumberFormat="1" applyFont="1" applyFill="1" applyBorder="1" applyAlignment="1" applyProtection="1">
      <protection locked="0"/>
    </xf>
    <xf numFmtId="165" fontId="6" fillId="5" borderId="30" xfId="2" applyNumberFormat="1" applyFont="1" applyFill="1" applyBorder="1" applyAlignment="1" applyProtection="1">
      <protection locked="0"/>
    </xf>
    <xf numFmtId="165" fontId="6" fillId="5" borderId="17" xfId="2" applyNumberFormat="1" applyFont="1" applyFill="1" applyBorder="1" applyAlignment="1" applyProtection="1">
      <protection locked="0"/>
    </xf>
    <xf numFmtId="165" fontId="6" fillId="5" borderId="16" xfId="2" applyNumberFormat="1" applyFont="1" applyFill="1" applyBorder="1" applyAlignment="1" applyProtection="1">
      <protection locked="0"/>
    </xf>
    <xf numFmtId="165" fontId="6" fillId="5" borderId="56" xfId="2" applyNumberFormat="1" applyFont="1" applyFill="1" applyBorder="1" applyAlignment="1" applyProtection="1">
      <protection locked="0"/>
    </xf>
    <xf numFmtId="165" fontId="6" fillId="5" borderId="15" xfId="2" applyNumberFormat="1" applyFont="1" applyFill="1" applyBorder="1" applyAlignment="1" applyProtection="1">
      <protection locked="0"/>
    </xf>
    <xf numFmtId="165" fontId="6" fillId="5" borderId="5" xfId="2" applyNumberFormat="1" applyFont="1" applyFill="1" applyBorder="1" applyAlignment="1" applyProtection="1">
      <protection locked="0"/>
    </xf>
    <xf numFmtId="165" fontId="6" fillId="5" borderId="14" xfId="2" applyNumberFormat="1" applyFont="1" applyFill="1" applyBorder="1" applyAlignment="1" applyProtection="1">
      <protection locked="0"/>
    </xf>
    <xf numFmtId="165" fontId="6" fillId="5" borderId="42" xfId="2" applyNumberFormat="1" applyFont="1" applyFill="1" applyBorder="1" applyAlignment="1" applyProtection="1">
      <protection locked="0"/>
    </xf>
    <xf numFmtId="0" fontId="23" fillId="0" borderId="24" xfId="3" applyFont="1" applyBorder="1"/>
    <xf numFmtId="0" fontId="23" fillId="0" borderId="4" xfId="3" applyFont="1" applyBorder="1"/>
    <xf numFmtId="0" fontId="23" fillId="0" borderId="46" xfId="3" applyFont="1" applyBorder="1"/>
    <xf numFmtId="0" fontId="11" fillId="0" borderId="24" xfId="3" applyFont="1" applyBorder="1"/>
    <xf numFmtId="0" fontId="11" fillId="0" borderId="4" xfId="3" applyFont="1" applyBorder="1"/>
    <xf numFmtId="0" fontId="11" fillId="0" borderId="46" xfId="3" applyFont="1" applyBorder="1"/>
    <xf numFmtId="0" fontId="23" fillId="0" borderId="35" xfId="3" applyFont="1" applyBorder="1"/>
    <xf numFmtId="0" fontId="23" fillId="0" borderId="26" xfId="3" applyFont="1" applyBorder="1"/>
    <xf numFmtId="0" fontId="11" fillId="0" borderId="26" xfId="3" applyFont="1" applyBorder="1"/>
    <xf numFmtId="0" fontId="6" fillId="0" borderId="72" xfId="3" applyFont="1" applyBorder="1"/>
    <xf numFmtId="165" fontId="6" fillId="5" borderId="23" xfId="2" applyNumberFormat="1" applyFont="1" applyFill="1" applyBorder="1" applyProtection="1">
      <protection locked="0"/>
    </xf>
    <xf numFmtId="165" fontId="6" fillId="5" borderId="48" xfId="2" applyNumberFormat="1" applyFont="1" applyFill="1" applyBorder="1" applyProtection="1">
      <protection locked="0"/>
    </xf>
    <xf numFmtId="165" fontId="6" fillId="5" borderId="21" xfId="2" applyNumberFormat="1" applyFont="1" applyFill="1" applyBorder="1" applyProtection="1">
      <protection locked="0"/>
    </xf>
    <xf numFmtId="0" fontId="21" fillId="0" borderId="19" xfId="3" applyFont="1" applyFill="1" applyBorder="1" applyAlignment="1" applyProtection="1">
      <alignment horizontal="left" vertical="top"/>
      <protection locked="0"/>
    </xf>
    <xf numFmtId="44" fontId="6" fillId="6" borderId="38" xfId="2" applyFont="1" applyFill="1" applyBorder="1"/>
    <xf numFmtId="44" fontId="6" fillId="6" borderId="33" xfId="2" applyFont="1" applyFill="1" applyBorder="1"/>
    <xf numFmtId="0" fontId="36" fillId="0" borderId="24" xfId="3" applyFont="1" applyBorder="1"/>
    <xf numFmtId="0" fontId="36" fillId="0" borderId="4" xfId="3" applyFont="1" applyBorder="1"/>
    <xf numFmtId="0" fontId="36" fillId="0" borderId="46" xfId="3" applyFont="1" applyBorder="1"/>
    <xf numFmtId="0" fontId="36" fillId="0" borderId="26" xfId="3" applyFont="1" applyBorder="1"/>
    <xf numFmtId="0" fontId="0" fillId="0" borderId="0" xfId="0" applyFont="1" applyBorder="1" applyAlignment="1">
      <alignment horizontal="left" vertical="top" wrapText="1" indent="3"/>
    </xf>
    <xf numFmtId="0" fontId="22" fillId="0" borderId="0" xfId="0" applyFont="1" applyBorder="1" applyAlignment="1">
      <alignment horizontal="left" vertical="top" wrapText="1" indent="3"/>
    </xf>
    <xf numFmtId="0" fontId="0" fillId="0" borderId="0" xfId="0" applyFont="1" applyBorder="1" applyAlignment="1">
      <alignment vertical="top" wrapText="1"/>
    </xf>
    <xf numFmtId="0" fontId="22" fillId="0" borderId="0" xfId="0" applyFont="1" applyBorder="1" applyAlignment="1">
      <alignment vertical="top" wrapText="1"/>
    </xf>
    <xf numFmtId="0" fontId="25" fillId="0" borderId="12" xfId="0" applyFont="1" applyBorder="1" applyAlignment="1">
      <alignment horizontal="center" vertical="justify"/>
    </xf>
    <xf numFmtId="0" fontId="8" fillId="5" borderId="14" xfId="3" applyFont="1" applyFill="1" applyBorder="1" applyAlignment="1">
      <alignment horizontal="center"/>
    </xf>
    <xf numFmtId="0" fontId="8" fillId="5" borderId="8" xfId="3" applyFont="1" applyFill="1" applyBorder="1" applyAlignment="1">
      <alignment horizontal="center"/>
    </xf>
    <xf numFmtId="0" fontId="35" fillId="0" borderId="0" xfId="0" applyFont="1" applyBorder="1" applyAlignment="1">
      <alignment vertical="top" wrapText="1"/>
    </xf>
    <xf numFmtId="0" fontId="33" fillId="0" borderId="0" xfId="0" applyFont="1" applyBorder="1" applyAlignment="1">
      <alignment horizontal="center" vertical="center" wrapText="1"/>
    </xf>
    <xf numFmtId="166" fontId="22" fillId="4" borderId="52" xfId="0" applyNumberFormat="1" applyFont="1" applyFill="1" applyBorder="1" applyAlignment="1">
      <alignment horizontal="center"/>
    </xf>
    <xf numFmtId="166" fontId="22" fillId="4" borderId="53" xfId="0" applyNumberFormat="1" applyFont="1" applyFill="1" applyBorder="1" applyAlignment="1">
      <alignment horizontal="center"/>
    </xf>
    <xf numFmtId="167" fontId="0" fillId="0" borderId="14" xfId="0" applyNumberFormat="1" applyBorder="1" applyAlignment="1">
      <alignment horizontal="center"/>
    </xf>
    <xf numFmtId="167" fontId="0" fillId="0" borderId="8" xfId="0" applyNumberFormat="1" applyBorder="1" applyAlignment="1">
      <alignment horizontal="center"/>
    </xf>
    <xf numFmtId="166" fontId="22" fillId="2" borderId="52" xfId="0" applyNumberFormat="1" applyFont="1" applyFill="1" applyBorder="1" applyAlignment="1">
      <alignment horizontal="center"/>
    </xf>
    <xf numFmtId="166" fontId="22" fillId="2" borderId="53" xfId="0" applyNumberFormat="1" applyFont="1" applyFill="1" applyBorder="1" applyAlignment="1">
      <alignment horizontal="center"/>
    </xf>
    <xf numFmtId="0" fontId="6" fillId="0" borderId="50" xfId="3" applyFont="1" applyFill="1" applyBorder="1" applyAlignment="1"/>
    <xf numFmtId="0" fontId="6" fillId="0" borderId="51" xfId="3" applyFont="1" applyFill="1" applyBorder="1" applyAlignment="1"/>
    <xf numFmtId="164" fontId="4" fillId="0" borderId="32" xfId="1" applyNumberFormat="1" applyFont="1" applyBorder="1" applyAlignment="1">
      <alignment horizontal="center" vertical="center"/>
    </xf>
    <xf numFmtId="164" fontId="4" fillId="0" borderId="34" xfId="1" applyNumberFormat="1" applyFont="1" applyBorder="1" applyAlignment="1">
      <alignment horizontal="center" vertical="center"/>
    </xf>
    <xf numFmtId="0" fontId="6" fillId="0" borderId="35" xfId="3" applyFont="1" applyBorder="1" applyAlignment="1"/>
    <xf numFmtId="0" fontId="6" fillId="0" borderId="36" xfId="3" applyFont="1" applyBorder="1" applyAlignment="1"/>
    <xf numFmtId="0" fontId="6" fillId="0" borderId="4" xfId="3" applyFont="1" applyBorder="1" applyAlignment="1"/>
    <xf numFmtId="0" fontId="6" fillId="0" borderId="19" xfId="3" applyFont="1" applyBorder="1" applyAlignment="1"/>
    <xf numFmtId="164" fontId="4" fillId="0" borderId="52" xfId="1" applyNumberFormat="1" applyFont="1" applyBorder="1" applyAlignment="1">
      <alignment horizontal="center" vertical="center"/>
    </xf>
    <xf numFmtId="164" fontId="4" fillId="0" borderId="53" xfId="1" applyNumberFormat="1" applyFont="1" applyBorder="1" applyAlignment="1">
      <alignment horizontal="center" vertical="center"/>
    </xf>
  </cellXfs>
  <cellStyles count="5">
    <cellStyle name="Comma" xfId="1" builtinId="3"/>
    <cellStyle name="Currency" xfId="2" builtinId="4"/>
    <cellStyle name="Normal" xfId="0" builtinId="0"/>
    <cellStyle name="Normal 2" xfId="3" xr:uid="{00000000-0005-0000-0000-000003000000}"/>
    <cellStyle name="Normal_Phila MATP data - pricing options" xfId="4" xr:uid="{00000000-0005-0000-0000-000004000000}"/>
  </cellStyles>
  <dxfs count="0"/>
  <tableStyles count="0" defaultTableStyle="TableStyleMedium9" defaultPivotStyle="PivotStyleLight16"/>
  <colors>
    <mruColors>
      <color rgb="FFFFFF99"/>
      <color rgb="FFFFEEB9"/>
      <color rgb="FFFFE5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L21"/>
  <sheetViews>
    <sheetView showGridLines="0" zoomScaleNormal="100" zoomScaleSheetLayoutView="90" workbookViewId="0"/>
  </sheetViews>
  <sheetFormatPr defaultColWidth="9.140625" defaultRowHeight="15" x14ac:dyDescent="0.25"/>
  <cols>
    <col min="1" max="1" width="2.5703125" customWidth="1"/>
    <col min="2" max="2" width="4.140625" customWidth="1"/>
    <col min="3" max="3" width="35.42578125" style="61" customWidth="1"/>
    <col min="4" max="4" width="47" style="61" customWidth="1"/>
    <col min="5" max="5" width="4.140625" style="61" customWidth="1"/>
    <col min="6" max="12" width="107" style="61" customWidth="1"/>
  </cols>
  <sheetData>
    <row r="1" spans="2:5" ht="15" customHeight="1" thickBot="1" x14ac:dyDescent="0.3">
      <c r="C1" s="349"/>
      <c r="D1" s="349"/>
    </row>
    <row r="2" spans="2:5" ht="18.75" x14ac:dyDescent="0.25">
      <c r="B2" s="44"/>
      <c r="C2" s="92" t="s">
        <v>85</v>
      </c>
      <c r="D2" s="93"/>
      <c r="E2" s="94"/>
    </row>
    <row r="3" spans="2:5" ht="38.450000000000003" customHeight="1" x14ac:dyDescent="0.25">
      <c r="B3" s="50"/>
      <c r="C3" s="353" t="s">
        <v>86</v>
      </c>
      <c r="D3" s="353"/>
      <c r="E3" s="96"/>
    </row>
    <row r="4" spans="2:5" x14ac:dyDescent="0.25">
      <c r="B4" s="50"/>
      <c r="C4" s="95"/>
      <c r="D4" s="95"/>
      <c r="E4" s="96"/>
    </row>
    <row r="5" spans="2:5" x14ac:dyDescent="0.25">
      <c r="B5" s="50"/>
      <c r="C5" s="97" t="s">
        <v>31</v>
      </c>
      <c r="D5" s="91"/>
      <c r="E5" s="96"/>
    </row>
    <row r="6" spans="2:5" x14ac:dyDescent="0.25">
      <c r="B6" s="50"/>
      <c r="C6" s="97" t="s">
        <v>32</v>
      </c>
      <c r="D6" s="91"/>
      <c r="E6" s="96"/>
    </row>
    <row r="7" spans="2:5" x14ac:dyDescent="0.25">
      <c r="B7" s="50"/>
      <c r="C7" s="97" t="s">
        <v>33</v>
      </c>
      <c r="D7" s="62"/>
      <c r="E7" s="96"/>
    </row>
    <row r="8" spans="2:5" x14ac:dyDescent="0.25">
      <c r="B8" s="50"/>
      <c r="C8" s="95"/>
      <c r="D8" s="95"/>
      <c r="E8" s="96"/>
    </row>
    <row r="9" spans="2:5" x14ac:dyDescent="0.25">
      <c r="B9" s="50"/>
      <c r="C9" s="95"/>
      <c r="D9" s="95"/>
      <c r="E9" s="96"/>
    </row>
    <row r="10" spans="2:5" ht="18.75" x14ac:dyDescent="0.25">
      <c r="B10" s="50"/>
      <c r="C10" s="98" t="s">
        <v>87</v>
      </c>
      <c r="D10" s="99"/>
      <c r="E10" s="96"/>
    </row>
    <row r="11" spans="2:5" x14ac:dyDescent="0.25">
      <c r="B11" s="50"/>
      <c r="C11" s="100"/>
      <c r="D11" s="95"/>
      <c r="E11" s="96"/>
    </row>
    <row r="12" spans="2:5" ht="15.75" x14ac:dyDescent="0.25">
      <c r="B12" s="50"/>
      <c r="C12" s="350" t="s">
        <v>0</v>
      </c>
      <c r="D12" s="351"/>
      <c r="E12" s="96"/>
    </row>
    <row r="13" spans="2:5" x14ac:dyDescent="0.25">
      <c r="B13" s="50"/>
      <c r="C13" s="95"/>
      <c r="D13" s="95"/>
      <c r="E13" s="96"/>
    </row>
    <row r="14" spans="2:5" ht="34.700000000000003" customHeight="1" x14ac:dyDescent="0.25">
      <c r="B14" s="209" t="s">
        <v>43</v>
      </c>
      <c r="C14" s="348" t="s">
        <v>44</v>
      </c>
      <c r="D14" s="348"/>
      <c r="E14" s="96"/>
    </row>
    <row r="15" spans="2:5" ht="90" x14ac:dyDescent="0.25">
      <c r="B15" s="209" t="s">
        <v>65</v>
      </c>
      <c r="C15" s="352" t="s">
        <v>120</v>
      </c>
      <c r="D15" s="352"/>
      <c r="E15" s="96"/>
    </row>
    <row r="16" spans="2:5" ht="107.1" customHeight="1" x14ac:dyDescent="0.25">
      <c r="B16" s="209" t="s">
        <v>45</v>
      </c>
      <c r="C16" s="352" t="s">
        <v>141</v>
      </c>
      <c r="D16" s="352"/>
      <c r="E16" s="96"/>
    </row>
    <row r="17" spans="2:5" ht="46.35" customHeight="1" x14ac:dyDescent="0.25">
      <c r="B17" s="209" t="s">
        <v>46</v>
      </c>
      <c r="C17" s="348" t="s">
        <v>97</v>
      </c>
      <c r="D17" s="348"/>
      <c r="E17" s="96"/>
    </row>
    <row r="18" spans="2:5" ht="79.7" customHeight="1" x14ac:dyDescent="0.25">
      <c r="B18" s="209"/>
      <c r="C18" s="345" t="s">
        <v>103</v>
      </c>
      <c r="D18" s="346"/>
      <c r="E18" s="96"/>
    </row>
    <row r="19" spans="2:5" ht="80.45" customHeight="1" x14ac:dyDescent="0.25">
      <c r="B19" s="209"/>
      <c r="C19" s="345" t="s">
        <v>142</v>
      </c>
      <c r="D19" s="346"/>
      <c r="E19" s="96"/>
    </row>
    <row r="20" spans="2:5" ht="60" customHeight="1" x14ac:dyDescent="0.25">
      <c r="B20" s="209"/>
      <c r="C20" s="347" t="s">
        <v>98</v>
      </c>
      <c r="D20" s="348"/>
      <c r="E20" s="96"/>
    </row>
    <row r="21" spans="2:5" ht="15.75" thickBot="1" x14ac:dyDescent="0.3">
      <c r="B21" s="54"/>
      <c r="C21" s="101"/>
      <c r="D21" s="101"/>
      <c r="E21" s="102"/>
    </row>
  </sheetData>
  <sheetProtection algorithmName="SHA-512" hashValue="JCIuMzG02z7+O9yncIV4ZXHENFVPQMMrIywDf/CMAscrbov4qy6qv/J1vIsySW1DMzoK0a+VP+zTxhfQ3fwkRw==" saltValue="x9UhynXV8W4OU5bdDGWmkg==" spinCount="100000" sheet="1" formatColumns="0" formatRows="0"/>
  <mergeCells count="10">
    <mergeCell ref="C18:D18"/>
    <mergeCell ref="C19:D19"/>
    <mergeCell ref="C20:D20"/>
    <mergeCell ref="C1:D1"/>
    <mergeCell ref="C17:D17"/>
    <mergeCell ref="C12:D12"/>
    <mergeCell ref="C14:D14"/>
    <mergeCell ref="C15:D15"/>
    <mergeCell ref="C16:D16"/>
    <mergeCell ref="C3:D3"/>
  </mergeCells>
  <printOptions horizontalCentered="1"/>
  <pageMargins left="0.7" right="0.7" top="0.75" bottom="0.75" header="0.3" footer="0.3"/>
  <pageSetup scale="70" orientation="landscape" r:id="rId1"/>
  <headerFooter scaleWithDoc="0">
    <oddFooter>&amp;L&amp;F&amp;R&amp;P of &amp;N</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37357-46FF-4E45-B327-C7C5C90C234A}">
  <sheetPr>
    <tabColor theme="9" tint="0.59999389629810485"/>
  </sheetPr>
  <dimension ref="A1:AA110"/>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6.5" thickBot="1" x14ac:dyDescent="0.3"/>
    <row r="2" spans="1:27" ht="21" x14ac:dyDescent="0.35">
      <c r="A2" s="1"/>
      <c r="B2" s="21"/>
      <c r="C2" s="38"/>
      <c r="D2" s="27" t="str">
        <f>'Year 1 Service - Upstate'!D2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Upstate'!D3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Upstate'!D4</f>
        <v>Upstate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Upstate'!D6</f>
        <v xml:space="preserve">Contractor Name : </v>
      </c>
      <c r="E6" s="28"/>
      <c r="F6" s="6"/>
      <c r="G6" s="6"/>
      <c r="H6" s="6"/>
      <c r="I6" s="6"/>
      <c r="J6" s="6"/>
      <c r="K6" s="6"/>
      <c r="L6" s="6"/>
      <c r="M6" s="6"/>
      <c r="N6" s="6"/>
      <c r="O6" s="6"/>
      <c r="P6" s="6"/>
      <c r="Q6" s="6"/>
      <c r="R6" s="6"/>
      <c r="S6" s="6"/>
      <c r="T6" s="4"/>
    </row>
    <row r="7" spans="1:27" x14ac:dyDescent="0.25">
      <c r="A7" s="1"/>
      <c r="B7" s="2"/>
      <c r="D7" s="63" t="str">
        <f>"Contract Year 4 : "&amp;TEXT(DATE(YEAR(F11),MONTH(F11),1),"mm/dd/yyyy")&amp;" - "&amp;TEXT(DATE(YEAR(Q11),MONTH(Q11),31),"mm/dd/yyyy")</f>
        <v>Contract Year 4 : 08/01/2025 - 07/31/2026</v>
      </c>
      <c r="E7" s="63"/>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4" t="s">
        <v>133</v>
      </c>
      <c r="D9" s="65"/>
      <c r="E9" s="65"/>
      <c r="F9" s="65"/>
      <c r="G9" s="66"/>
      <c r="H9" s="65"/>
      <c r="I9" s="65"/>
      <c r="J9" s="65"/>
      <c r="K9" s="65"/>
      <c r="L9" s="65"/>
      <c r="M9" s="65"/>
      <c r="N9" s="65"/>
      <c r="O9" s="65"/>
      <c r="P9" s="65"/>
      <c r="Q9" s="65"/>
      <c r="R9" s="65"/>
      <c r="S9" s="67"/>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4" t="s">
        <v>52</v>
      </c>
      <c r="E11" s="110" t="s">
        <v>53</v>
      </c>
      <c r="F11" s="109">
        <f>DATE(YEAR('Year 1 Service - Upstate'!F11)+3,MONTH('Year 1 Service - Upstate'!F11),1)</f>
        <v>45870</v>
      </c>
      <c r="G11" s="105">
        <f>IF(MONTH(F11)=12,DATE(YEAR(F11)+1,1,1),DATE(YEAR(F11),MONTH(F11)+1,1))</f>
        <v>45901</v>
      </c>
      <c r="H11" s="105">
        <f t="shared" ref="H11:Q11" si="0">IF(MONTH(G11)=12,DATE(YEAR(G11)+1,1,1),DATE(YEAR(G11),MONTH(G11)+1,1))</f>
        <v>45931</v>
      </c>
      <c r="I11" s="105">
        <f t="shared" si="0"/>
        <v>45962</v>
      </c>
      <c r="J11" s="105">
        <f t="shared" si="0"/>
        <v>45992</v>
      </c>
      <c r="K11" s="105">
        <f t="shared" si="0"/>
        <v>46023</v>
      </c>
      <c r="L11" s="105">
        <f t="shared" si="0"/>
        <v>46054</v>
      </c>
      <c r="M11" s="105">
        <f t="shared" si="0"/>
        <v>46082</v>
      </c>
      <c r="N11" s="105">
        <f t="shared" si="0"/>
        <v>46113</v>
      </c>
      <c r="O11" s="105">
        <f t="shared" si="0"/>
        <v>46143</v>
      </c>
      <c r="P11" s="105">
        <f t="shared" si="0"/>
        <v>46174</v>
      </c>
      <c r="Q11" s="114">
        <f t="shared" si="0"/>
        <v>46204</v>
      </c>
      <c r="R11" s="115" t="s">
        <v>27</v>
      </c>
      <c r="S11" s="39"/>
      <c r="T11" s="4"/>
    </row>
    <row r="12" spans="1:27" x14ac:dyDescent="0.25">
      <c r="B12" s="2"/>
      <c r="C12" s="20"/>
      <c r="D12" s="325" t="s">
        <v>123</v>
      </c>
      <c r="E12" s="117" t="s">
        <v>54</v>
      </c>
      <c r="F12" s="147"/>
      <c r="G12" s="148"/>
      <c r="H12" s="148"/>
      <c r="I12" s="148"/>
      <c r="J12" s="148"/>
      <c r="K12" s="148"/>
      <c r="L12" s="148"/>
      <c r="M12" s="148"/>
      <c r="N12" s="148"/>
      <c r="O12" s="148"/>
      <c r="P12" s="148"/>
      <c r="Q12" s="149"/>
      <c r="R12" s="122">
        <f>SUM(F12:Q12)</f>
        <v>0</v>
      </c>
      <c r="S12" s="40"/>
      <c r="T12" s="4"/>
    </row>
    <row r="13" spans="1:27" x14ac:dyDescent="0.25">
      <c r="B13" s="2"/>
      <c r="C13" s="20"/>
      <c r="D13" s="326" t="s">
        <v>123</v>
      </c>
      <c r="E13" s="112" t="s">
        <v>56</v>
      </c>
      <c r="F13" s="150"/>
      <c r="G13" s="146"/>
      <c r="H13" s="146"/>
      <c r="I13" s="146"/>
      <c r="J13" s="146"/>
      <c r="K13" s="146"/>
      <c r="L13" s="146"/>
      <c r="M13" s="146"/>
      <c r="N13" s="146"/>
      <c r="O13" s="146"/>
      <c r="P13" s="146"/>
      <c r="Q13" s="151"/>
      <c r="R13" s="123">
        <f t="shared" ref="R13:R75" si="1">SUM(F13:Q13)</f>
        <v>0</v>
      </c>
      <c r="S13" s="40"/>
      <c r="T13" s="4"/>
    </row>
    <row r="14" spans="1:27" x14ac:dyDescent="0.25">
      <c r="B14" s="2"/>
      <c r="C14" s="20"/>
      <c r="D14" s="326" t="s">
        <v>123</v>
      </c>
      <c r="E14" s="112" t="s">
        <v>55</v>
      </c>
      <c r="F14" s="152"/>
      <c r="G14" s="153"/>
      <c r="H14" s="153"/>
      <c r="I14" s="153"/>
      <c r="J14" s="153"/>
      <c r="K14" s="153"/>
      <c r="L14" s="153"/>
      <c r="M14" s="153"/>
      <c r="N14" s="153"/>
      <c r="O14" s="153"/>
      <c r="P14" s="153"/>
      <c r="Q14" s="154"/>
      <c r="R14" s="124">
        <f t="shared" si="1"/>
        <v>0</v>
      </c>
      <c r="S14" s="40"/>
      <c r="T14" s="4"/>
    </row>
    <row r="15" spans="1:27" x14ac:dyDescent="0.25">
      <c r="B15" s="2"/>
      <c r="C15" s="20"/>
      <c r="D15" s="327" t="s">
        <v>123</v>
      </c>
      <c r="E15" s="119" t="s">
        <v>57</v>
      </c>
      <c r="F15" s="195"/>
      <c r="G15" s="196"/>
      <c r="H15" s="196"/>
      <c r="I15" s="196"/>
      <c r="J15" s="196"/>
      <c r="K15" s="196"/>
      <c r="L15" s="196"/>
      <c r="M15" s="196"/>
      <c r="N15" s="196"/>
      <c r="O15" s="196"/>
      <c r="P15" s="196"/>
      <c r="Q15" s="197"/>
      <c r="R15" s="140">
        <f t="shared" si="1"/>
        <v>0</v>
      </c>
      <c r="S15" s="40"/>
      <c r="T15" s="4"/>
    </row>
    <row r="16" spans="1:27" ht="16.5" thickBot="1" x14ac:dyDescent="0.3">
      <c r="B16" s="2"/>
      <c r="C16" s="20"/>
      <c r="D16" s="327" t="s">
        <v>123</v>
      </c>
      <c r="E16" s="113" t="s">
        <v>80</v>
      </c>
      <c r="F16" s="206" t="str">
        <f>IFERROR(F13/F14,"")</f>
        <v/>
      </c>
      <c r="G16" s="207" t="str">
        <f t="shared" ref="G16:Q16" si="2">IFERROR(G13/G14,"")</f>
        <v/>
      </c>
      <c r="H16" s="207" t="str">
        <f t="shared" si="2"/>
        <v/>
      </c>
      <c r="I16" s="207" t="str">
        <f t="shared" si="2"/>
        <v/>
      </c>
      <c r="J16" s="207" t="str">
        <f t="shared" si="2"/>
        <v/>
      </c>
      <c r="K16" s="207" t="str">
        <f t="shared" si="2"/>
        <v/>
      </c>
      <c r="L16" s="207" t="str">
        <f t="shared" si="2"/>
        <v/>
      </c>
      <c r="M16" s="207" t="str">
        <f t="shared" si="2"/>
        <v/>
      </c>
      <c r="N16" s="207" t="str">
        <f t="shared" si="2"/>
        <v/>
      </c>
      <c r="O16" s="207" t="str">
        <f t="shared" si="2"/>
        <v/>
      </c>
      <c r="P16" s="207" t="str">
        <f t="shared" si="2"/>
        <v/>
      </c>
      <c r="Q16" s="208" t="str">
        <f t="shared" si="2"/>
        <v/>
      </c>
      <c r="R16" s="198">
        <f>IFERROR(R13/R14,0)</f>
        <v>0</v>
      </c>
      <c r="S16" s="40"/>
      <c r="T16" s="4"/>
    </row>
    <row r="17" spans="2:20" x14ac:dyDescent="0.25">
      <c r="B17" s="2"/>
      <c r="C17" s="20"/>
      <c r="D17" s="116" t="s">
        <v>124</v>
      </c>
      <c r="E17" s="117" t="s">
        <v>54</v>
      </c>
      <c r="F17" s="147"/>
      <c r="G17" s="148"/>
      <c r="H17" s="148"/>
      <c r="I17" s="148"/>
      <c r="J17" s="148"/>
      <c r="K17" s="148"/>
      <c r="L17" s="148"/>
      <c r="M17" s="148"/>
      <c r="N17" s="148"/>
      <c r="O17" s="148"/>
      <c r="P17" s="148"/>
      <c r="Q17" s="149"/>
      <c r="R17" s="122">
        <f t="shared" si="1"/>
        <v>0</v>
      </c>
      <c r="S17" s="40"/>
      <c r="T17" s="4"/>
    </row>
    <row r="18" spans="2:20" x14ac:dyDescent="0.25">
      <c r="B18" s="2"/>
      <c r="C18" s="20"/>
      <c r="D18" s="107" t="s">
        <v>124</v>
      </c>
      <c r="E18" s="112" t="s">
        <v>56</v>
      </c>
      <c r="F18" s="150"/>
      <c r="G18" s="146"/>
      <c r="H18" s="146"/>
      <c r="I18" s="146"/>
      <c r="J18" s="146"/>
      <c r="K18" s="146"/>
      <c r="L18" s="146"/>
      <c r="M18" s="146"/>
      <c r="N18" s="146"/>
      <c r="O18" s="146"/>
      <c r="P18" s="146"/>
      <c r="Q18" s="151"/>
      <c r="R18" s="123">
        <f t="shared" si="1"/>
        <v>0</v>
      </c>
      <c r="S18" s="40"/>
      <c r="T18" s="4"/>
    </row>
    <row r="19" spans="2:20" x14ac:dyDescent="0.25">
      <c r="B19" s="2"/>
      <c r="C19" s="20"/>
      <c r="D19" s="107" t="s">
        <v>124</v>
      </c>
      <c r="E19" s="112" t="s">
        <v>55</v>
      </c>
      <c r="F19" s="152"/>
      <c r="G19" s="153"/>
      <c r="H19" s="153"/>
      <c r="I19" s="153"/>
      <c r="J19" s="153"/>
      <c r="K19" s="153"/>
      <c r="L19" s="153"/>
      <c r="M19" s="153"/>
      <c r="N19" s="153"/>
      <c r="O19" s="153"/>
      <c r="P19" s="153"/>
      <c r="Q19" s="154"/>
      <c r="R19" s="124">
        <f t="shared" si="1"/>
        <v>0</v>
      </c>
      <c r="S19" s="40"/>
      <c r="T19" s="4"/>
    </row>
    <row r="20" spans="2:20" x14ac:dyDescent="0.25">
      <c r="B20" s="2"/>
      <c r="C20" s="20"/>
      <c r="D20" s="118" t="s">
        <v>124</v>
      </c>
      <c r="E20" s="119" t="s">
        <v>57</v>
      </c>
      <c r="F20" s="195"/>
      <c r="G20" s="196"/>
      <c r="H20" s="196"/>
      <c r="I20" s="196"/>
      <c r="J20" s="196"/>
      <c r="K20" s="196"/>
      <c r="L20" s="196"/>
      <c r="M20" s="196"/>
      <c r="N20" s="196"/>
      <c r="O20" s="196"/>
      <c r="P20" s="196"/>
      <c r="Q20" s="197"/>
      <c r="R20" s="140">
        <f t="shared" si="1"/>
        <v>0</v>
      </c>
      <c r="S20" s="40"/>
      <c r="T20" s="4"/>
    </row>
    <row r="21" spans="2:20" ht="16.5" thickBot="1" x14ac:dyDescent="0.3">
      <c r="B21" s="2"/>
      <c r="C21" s="20"/>
      <c r="D21" s="108" t="s">
        <v>124</v>
      </c>
      <c r="E21" s="113" t="s">
        <v>80</v>
      </c>
      <c r="F21" s="206" t="str">
        <f>IFERROR(F18/F19,"")</f>
        <v/>
      </c>
      <c r="G21" s="207" t="str">
        <f t="shared" ref="G21:Q21" si="3">IFERROR(G18/G19,"")</f>
        <v/>
      </c>
      <c r="H21" s="207" t="str">
        <f t="shared" si="3"/>
        <v/>
      </c>
      <c r="I21" s="207" t="str">
        <f t="shared" si="3"/>
        <v/>
      </c>
      <c r="J21" s="207" t="str">
        <f t="shared" si="3"/>
        <v/>
      </c>
      <c r="K21" s="207" t="str">
        <f t="shared" si="3"/>
        <v/>
      </c>
      <c r="L21" s="207" t="str">
        <f t="shared" si="3"/>
        <v/>
      </c>
      <c r="M21" s="207" t="str">
        <f t="shared" si="3"/>
        <v/>
      </c>
      <c r="N21" s="207" t="str">
        <f t="shared" si="3"/>
        <v/>
      </c>
      <c r="O21" s="207" t="str">
        <f t="shared" si="3"/>
        <v/>
      </c>
      <c r="P21" s="207" t="str">
        <f t="shared" si="3"/>
        <v/>
      </c>
      <c r="Q21" s="208" t="str">
        <f t="shared" si="3"/>
        <v/>
      </c>
      <c r="R21" s="198">
        <f>IFERROR(R18/R19,0)</f>
        <v>0</v>
      </c>
      <c r="S21" s="40"/>
      <c r="T21" s="4"/>
    </row>
    <row r="22" spans="2:20" x14ac:dyDescent="0.25">
      <c r="B22" s="2"/>
      <c r="C22" s="20"/>
      <c r="D22" s="328" t="s">
        <v>125</v>
      </c>
      <c r="E22" s="117" t="s">
        <v>54</v>
      </c>
      <c r="F22" s="147"/>
      <c r="G22" s="148"/>
      <c r="H22" s="148"/>
      <c r="I22" s="148"/>
      <c r="J22" s="148"/>
      <c r="K22" s="148"/>
      <c r="L22" s="148"/>
      <c r="M22" s="148"/>
      <c r="N22" s="148"/>
      <c r="O22" s="148"/>
      <c r="P22" s="148"/>
      <c r="Q22" s="149"/>
      <c r="R22" s="122">
        <f t="shared" si="1"/>
        <v>0</v>
      </c>
      <c r="S22" s="40"/>
      <c r="T22" s="4"/>
    </row>
    <row r="23" spans="2:20" x14ac:dyDescent="0.25">
      <c r="B23" s="2"/>
      <c r="C23" s="20"/>
      <c r="D23" s="329" t="s">
        <v>125</v>
      </c>
      <c r="E23" s="112" t="s">
        <v>56</v>
      </c>
      <c r="F23" s="150"/>
      <c r="G23" s="146"/>
      <c r="H23" s="146"/>
      <c r="I23" s="146"/>
      <c r="J23" s="146"/>
      <c r="K23" s="146"/>
      <c r="L23" s="146"/>
      <c r="M23" s="146"/>
      <c r="N23" s="146"/>
      <c r="O23" s="146"/>
      <c r="P23" s="146"/>
      <c r="Q23" s="151"/>
      <c r="R23" s="123">
        <f t="shared" si="1"/>
        <v>0</v>
      </c>
      <c r="S23" s="40"/>
      <c r="T23" s="4"/>
    </row>
    <row r="24" spans="2:20" x14ac:dyDescent="0.25">
      <c r="B24" s="2"/>
      <c r="C24" s="20"/>
      <c r="D24" s="329" t="s">
        <v>125</v>
      </c>
      <c r="E24" s="112" t="s">
        <v>55</v>
      </c>
      <c r="F24" s="152"/>
      <c r="G24" s="153"/>
      <c r="H24" s="153"/>
      <c r="I24" s="153"/>
      <c r="J24" s="153"/>
      <c r="K24" s="153"/>
      <c r="L24" s="153"/>
      <c r="M24" s="153"/>
      <c r="N24" s="153"/>
      <c r="O24" s="153"/>
      <c r="P24" s="153"/>
      <c r="Q24" s="154"/>
      <c r="R24" s="124">
        <f t="shared" si="1"/>
        <v>0</v>
      </c>
      <c r="S24" s="40"/>
      <c r="T24" s="4"/>
    </row>
    <row r="25" spans="2:20" x14ac:dyDescent="0.25">
      <c r="B25" s="2"/>
      <c r="C25" s="20"/>
      <c r="D25" s="330" t="s">
        <v>125</v>
      </c>
      <c r="E25" s="119" t="s">
        <v>57</v>
      </c>
      <c r="F25" s="195"/>
      <c r="G25" s="196"/>
      <c r="H25" s="196"/>
      <c r="I25" s="196"/>
      <c r="J25" s="196"/>
      <c r="K25" s="196"/>
      <c r="L25" s="196"/>
      <c r="M25" s="196"/>
      <c r="N25" s="196"/>
      <c r="O25" s="196"/>
      <c r="P25" s="196"/>
      <c r="Q25" s="197"/>
      <c r="R25" s="140">
        <f t="shared" si="1"/>
        <v>0</v>
      </c>
      <c r="S25" s="40"/>
      <c r="T25" s="4"/>
    </row>
    <row r="26" spans="2:20" ht="16.5" thickBot="1" x14ac:dyDescent="0.3">
      <c r="B26" s="2"/>
      <c r="C26" s="20"/>
      <c r="D26" s="333" t="s">
        <v>125</v>
      </c>
      <c r="E26" s="113" t="s">
        <v>80</v>
      </c>
      <c r="F26" s="206" t="str">
        <f>IFERROR(F23/F24,"")</f>
        <v/>
      </c>
      <c r="G26" s="207" t="str">
        <f t="shared" ref="G26:Q26" si="4">IFERROR(G23/G24,"")</f>
        <v/>
      </c>
      <c r="H26" s="207" t="str">
        <f t="shared" si="4"/>
        <v/>
      </c>
      <c r="I26" s="207" t="str">
        <f t="shared" si="4"/>
        <v/>
      </c>
      <c r="J26" s="207" t="str">
        <f t="shared" si="4"/>
        <v/>
      </c>
      <c r="K26" s="207" t="str">
        <f t="shared" si="4"/>
        <v/>
      </c>
      <c r="L26" s="207" t="str">
        <f t="shared" si="4"/>
        <v/>
      </c>
      <c r="M26" s="207" t="str">
        <f t="shared" si="4"/>
        <v/>
      </c>
      <c r="N26" s="207" t="str">
        <f t="shared" si="4"/>
        <v/>
      </c>
      <c r="O26" s="207" t="str">
        <f t="shared" si="4"/>
        <v/>
      </c>
      <c r="P26" s="207" t="str">
        <f t="shared" si="4"/>
        <v/>
      </c>
      <c r="Q26" s="208" t="str">
        <f t="shared" si="4"/>
        <v/>
      </c>
      <c r="R26" s="198">
        <f>IFERROR(R23/R24,0)</f>
        <v>0</v>
      </c>
      <c r="S26" s="40"/>
      <c r="T26" s="4"/>
    </row>
    <row r="27" spans="2:20" x14ac:dyDescent="0.25">
      <c r="B27" s="2"/>
      <c r="C27" s="20"/>
      <c r="D27" s="328" t="s">
        <v>126</v>
      </c>
      <c r="E27" s="117" t="s">
        <v>54</v>
      </c>
      <c r="F27" s="147"/>
      <c r="G27" s="148"/>
      <c r="H27" s="148"/>
      <c r="I27" s="148"/>
      <c r="J27" s="148"/>
      <c r="K27" s="148"/>
      <c r="L27" s="148"/>
      <c r="M27" s="148"/>
      <c r="N27" s="148"/>
      <c r="O27" s="148"/>
      <c r="P27" s="148"/>
      <c r="Q27" s="149"/>
      <c r="R27" s="122">
        <f t="shared" si="1"/>
        <v>0</v>
      </c>
      <c r="S27" s="40"/>
      <c r="T27" s="4"/>
    </row>
    <row r="28" spans="2:20" x14ac:dyDescent="0.25">
      <c r="B28" s="2"/>
      <c r="C28" s="20"/>
      <c r="D28" s="329" t="s">
        <v>126</v>
      </c>
      <c r="E28" s="112" t="s">
        <v>56</v>
      </c>
      <c r="F28" s="150"/>
      <c r="G28" s="146"/>
      <c r="H28" s="146"/>
      <c r="I28" s="146"/>
      <c r="J28" s="146"/>
      <c r="K28" s="146"/>
      <c r="L28" s="146"/>
      <c r="M28" s="146"/>
      <c r="N28" s="146"/>
      <c r="O28" s="146"/>
      <c r="P28" s="146"/>
      <c r="Q28" s="151"/>
      <c r="R28" s="123">
        <f t="shared" si="1"/>
        <v>0</v>
      </c>
      <c r="S28" s="40"/>
      <c r="T28" s="4"/>
    </row>
    <row r="29" spans="2:20" x14ac:dyDescent="0.25">
      <c r="B29" s="2"/>
      <c r="C29" s="20"/>
      <c r="D29" s="329" t="s">
        <v>126</v>
      </c>
      <c r="E29" s="112" t="s">
        <v>55</v>
      </c>
      <c r="F29" s="152"/>
      <c r="G29" s="153"/>
      <c r="H29" s="153"/>
      <c r="I29" s="153"/>
      <c r="J29" s="153"/>
      <c r="K29" s="153"/>
      <c r="L29" s="153"/>
      <c r="M29" s="153"/>
      <c r="N29" s="153"/>
      <c r="O29" s="153"/>
      <c r="P29" s="153"/>
      <c r="Q29" s="154"/>
      <c r="R29" s="124">
        <f t="shared" si="1"/>
        <v>0</v>
      </c>
      <c r="S29" s="40"/>
      <c r="T29" s="4"/>
    </row>
    <row r="30" spans="2:20" x14ac:dyDescent="0.25">
      <c r="B30" s="2"/>
      <c r="C30" s="20"/>
      <c r="D30" s="330" t="s">
        <v>126</v>
      </c>
      <c r="E30" s="119" t="s">
        <v>57</v>
      </c>
      <c r="F30" s="195"/>
      <c r="G30" s="196"/>
      <c r="H30" s="196"/>
      <c r="I30" s="196"/>
      <c r="J30" s="196"/>
      <c r="K30" s="196"/>
      <c r="L30" s="196"/>
      <c r="M30" s="196"/>
      <c r="N30" s="196"/>
      <c r="O30" s="196"/>
      <c r="P30" s="196"/>
      <c r="Q30" s="197"/>
      <c r="R30" s="140">
        <f t="shared" si="1"/>
        <v>0</v>
      </c>
      <c r="S30" s="40"/>
      <c r="T30" s="4"/>
    </row>
    <row r="31" spans="2:20" ht="16.5" thickBot="1" x14ac:dyDescent="0.3">
      <c r="B31" s="2"/>
      <c r="C31" s="20"/>
      <c r="D31" s="333" t="s">
        <v>126</v>
      </c>
      <c r="E31" s="113" t="s">
        <v>80</v>
      </c>
      <c r="F31" s="206" t="str">
        <f>IFERROR(F28/F29,"")</f>
        <v/>
      </c>
      <c r="G31" s="207" t="str">
        <f t="shared" ref="G31:Q31" si="5">IFERROR(G28/G29,"")</f>
        <v/>
      </c>
      <c r="H31" s="207" t="str">
        <f t="shared" si="5"/>
        <v/>
      </c>
      <c r="I31" s="207" t="str">
        <f t="shared" si="5"/>
        <v/>
      </c>
      <c r="J31" s="207" t="str">
        <f t="shared" si="5"/>
        <v/>
      </c>
      <c r="K31" s="207" t="str">
        <f t="shared" si="5"/>
        <v/>
      </c>
      <c r="L31" s="207" t="str">
        <f t="shared" si="5"/>
        <v/>
      </c>
      <c r="M31" s="207" t="str">
        <f t="shared" si="5"/>
        <v/>
      </c>
      <c r="N31" s="207" t="str">
        <f t="shared" si="5"/>
        <v/>
      </c>
      <c r="O31" s="207" t="str">
        <f t="shared" si="5"/>
        <v/>
      </c>
      <c r="P31" s="207" t="str">
        <f t="shared" si="5"/>
        <v/>
      </c>
      <c r="Q31" s="208" t="str">
        <f t="shared" si="5"/>
        <v/>
      </c>
      <c r="R31" s="198">
        <f>IFERROR(R28/R29,0)</f>
        <v>0</v>
      </c>
      <c r="S31" s="40"/>
      <c r="T31" s="4"/>
    </row>
    <row r="32" spans="2:20" x14ac:dyDescent="0.25">
      <c r="B32" s="2"/>
      <c r="C32" s="20"/>
      <c r="D32" s="116" t="s">
        <v>127</v>
      </c>
      <c r="E32" s="117" t="s">
        <v>54</v>
      </c>
      <c r="F32" s="147"/>
      <c r="G32" s="148"/>
      <c r="H32" s="148"/>
      <c r="I32" s="148"/>
      <c r="J32" s="148"/>
      <c r="K32" s="148"/>
      <c r="L32" s="148"/>
      <c r="M32" s="148"/>
      <c r="N32" s="148"/>
      <c r="O32" s="148"/>
      <c r="P32" s="148"/>
      <c r="Q32" s="149"/>
      <c r="R32" s="122">
        <f t="shared" si="1"/>
        <v>0</v>
      </c>
      <c r="S32" s="40"/>
      <c r="T32" s="4"/>
    </row>
    <row r="33" spans="2:20" x14ac:dyDescent="0.25">
      <c r="B33" s="2"/>
      <c r="C33" s="20"/>
      <c r="D33" s="107" t="s">
        <v>127</v>
      </c>
      <c r="E33" s="112" t="s">
        <v>56</v>
      </c>
      <c r="F33" s="150"/>
      <c r="G33" s="146"/>
      <c r="H33" s="146"/>
      <c r="I33" s="146"/>
      <c r="J33" s="146"/>
      <c r="K33" s="146"/>
      <c r="L33" s="146"/>
      <c r="M33" s="146"/>
      <c r="N33" s="146"/>
      <c r="O33" s="146"/>
      <c r="P33" s="146"/>
      <c r="Q33" s="151"/>
      <c r="R33" s="123">
        <f t="shared" si="1"/>
        <v>0</v>
      </c>
      <c r="S33" s="40"/>
      <c r="T33" s="4"/>
    </row>
    <row r="34" spans="2:20" x14ac:dyDescent="0.25">
      <c r="B34" s="2"/>
      <c r="C34" s="20"/>
      <c r="D34" s="107" t="s">
        <v>127</v>
      </c>
      <c r="E34" s="112" t="s">
        <v>55</v>
      </c>
      <c r="F34" s="152"/>
      <c r="G34" s="153"/>
      <c r="H34" s="153"/>
      <c r="I34" s="153"/>
      <c r="J34" s="153"/>
      <c r="K34" s="153"/>
      <c r="L34" s="153"/>
      <c r="M34" s="153"/>
      <c r="N34" s="153"/>
      <c r="O34" s="153"/>
      <c r="P34" s="153"/>
      <c r="Q34" s="154"/>
      <c r="R34" s="124">
        <f t="shared" si="1"/>
        <v>0</v>
      </c>
      <c r="S34" s="40"/>
      <c r="T34" s="4"/>
    </row>
    <row r="35" spans="2:20" x14ac:dyDescent="0.25">
      <c r="B35" s="2"/>
      <c r="C35" s="20"/>
      <c r="D35" s="118" t="s">
        <v>127</v>
      </c>
      <c r="E35" s="119" t="s">
        <v>57</v>
      </c>
      <c r="F35" s="195"/>
      <c r="G35" s="196"/>
      <c r="H35" s="196"/>
      <c r="I35" s="196"/>
      <c r="J35" s="196"/>
      <c r="K35" s="196"/>
      <c r="L35" s="196"/>
      <c r="M35" s="196"/>
      <c r="N35" s="196"/>
      <c r="O35" s="196"/>
      <c r="P35" s="196"/>
      <c r="Q35" s="197"/>
      <c r="R35" s="140">
        <f t="shared" si="1"/>
        <v>0</v>
      </c>
      <c r="S35" s="40"/>
      <c r="T35" s="4"/>
    </row>
    <row r="36" spans="2:20" ht="16.5" thickBot="1" x14ac:dyDescent="0.3">
      <c r="B36" s="2"/>
      <c r="C36" s="20"/>
      <c r="D36" s="108" t="s">
        <v>127</v>
      </c>
      <c r="E36" s="113" t="s">
        <v>80</v>
      </c>
      <c r="F36" s="206" t="str">
        <f>IFERROR(F33/F34,"")</f>
        <v/>
      </c>
      <c r="G36" s="207" t="str">
        <f t="shared" ref="G36:Q36" si="6">IFERROR(G33/G34,"")</f>
        <v/>
      </c>
      <c r="H36" s="207" t="str">
        <f t="shared" si="6"/>
        <v/>
      </c>
      <c r="I36" s="207" t="str">
        <f t="shared" si="6"/>
        <v/>
      </c>
      <c r="J36" s="207" t="str">
        <f t="shared" si="6"/>
        <v/>
      </c>
      <c r="K36" s="207" t="str">
        <f t="shared" si="6"/>
        <v/>
      </c>
      <c r="L36" s="207" t="str">
        <f t="shared" si="6"/>
        <v/>
      </c>
      <c r="M36" s="207" t="str">
        <f t="shared" si="6"/>
        <v/>
      </c>
      <c r="N36" s="207" t="str">
        <f t="shared" si="6"/>
        <v/>
      </c>
      <c r="O36" s="207" t="str">
        <f t="shared" si="6"/>
        <v/>
      </c>
      <c r="P36" s="207" t="str">
        <f t="shared" si="6"/>
        <v/>
      </c>
      <c r="Q36" s="208" t="str">
        <f t="shared" si="6"/>
        <v/>
      </c>
      <c r="R36" s="198">
        <f>IFERROR(R33/R34,0)</f>
        <v>0</v>
      </c>
      <c r="S36" s="40"/>
      <c r="T36" s="4"/>
    </row>
    <row r="37" spans="2:20" x14ac:dyDescent="0.25">
      <c r="B37" s="2"/>
      <c r="C37" s="20"/>
      <c r="D37" s="106" t="s">
        <v>48</v>
      </c>
      <c r="E37" s="111" t="s">
        <v>54</v>
      </c>
      <c r="F37" s="147"/>
      <c r="G37" s="148"/>
      <c r="H37" s="148"/>
      <c r="I37" s="148"/>
      <c r="J37" s="148"/>
      <c r="K37" s="148"/>
      <c r="L37" s="148"/>
      <c r="M37" s="148"/>
      <c r="N37" s="148"/>
      <c r="O37" s="148"/>
      <c r="P37" s="148"/>
      <c r="Q37" s="149"/>
      <c r="R37" s="122">
        <f t="shared" si="1"/>
        <v>0</v>
      </c>
      <c r="S37" s="40"/>
      <c r="T37" s="4"/>
    </row>
    <row r="38" spans="2:20" x14ac:dyDescent="0.25">
      <c r="B38" s="2"/>
      <c r="C38" s="20"/>
      <c r="D38" s="107" t="s">
        <v>48</v>
      </c>
      <c r="E38" s="112" t="s">
        <v>56</v>
      </c>
      <c r="F38" s="150"/>
      <c r="G38" s="146"/>
      <c r="H38" s="146"/>
      <c r="I38" s="146"/>
      <c r="J38" s="146"/>
      <c r="K38" s="146"/>
      <c r="L38" s="146"/>
      <c r="M38" s="146"/>
      <c r="N38" s="146"/>
      <c r="O38" s="146"/>
      <c r="P38" s="146"/>
      <c r="Q38" s="151"/>
      <c r="R38" s="123">
        <f t="shared" si="1"/>
        <v>0</v>
      </c>
      <c r="S38" s="40"/>
      <c r="T38" s="4"/>
    </row>
    <row r="39" spans="2:20" x14ac:dyDescent="0.25">
      <c r="B39" s="2"/>
      <c r="C39" s="20"/>
      <c r="D39" s="107" t="s">
        <v>48</v>
      </c>
      <c r="E39" s="112" t="s">
        <v>55</v>
      </c>
      <c r="F39" s="152"/>
      <c r="G39" s="153"/>
      <c r="H39" s="153"/>
      <c r="I39" s="153"/>
      <c r="J39" s="153"/>
      <c r="K39" s="153"/>
      <c r="L39" s="153"/>
      <c r="M39" s="153"/>
      <c r="N39" s="153"/>
      <c r="O39" s="153"/>
      <c r="P39" s="153"/>
      <c r="Q39" s="154"/>
      <c r="R39" s="124">
        <f t="shared" si="1"/>
        <v>0</v>
      </c>
      <c r="S39" s="40"/>
      <c r="T39" s="4"/>
    </row>
    <row r="40" spans="2:20" x14ac:dyDescent="0.25">
      <c r="B40" s="2"/>
      <c r="C40" s="20"/>
      <c r="D40" s="118" t="s">
        <v>48</v>
      </c>
      <c r="E40" s="119" t="s">
        <v>57</v>
      </c>
      <c r="F40" s="195"/>
      <c r="G40" s="196"/>
      <c r="H40" s="196"/>
      <c r="I40" s="196"/>
      <c r="J40" s="196"/>
      <c r="K40" s="196"/>
      <c r="L40" s="196"/>
      <c r="M40" s="196"/>
      <c r="N40" s="196"/>
      <c r="O40" s="196"/>
      <c r="P40" s="196"/>
      <c r="Q40" s="197"/>
      <c r="R40" s="140">
        <f t="shared" si="1"/>
        <v>0</v>
      </c>
      <c r="S40" s="40"/>
      <c r="T40" s="4"/>
    </row>
    <row r="41" spans="2:20" ht="16.5" thickBot="1" x14ac:dyDescent="0.3">
      <c r="B41" s="2"/>
      <c r="C41" s="20"/>
      <c r="D41" s="108" t="s">
        <v>48</v>
      </c>
      <c r="E41" s="113" t="s">
        <v>80</v>
      </c>
      <c r="F41" s="206" t="str">
        <f>IFERROR(F38/F39,"")</f>
        <v/>
      </c>
      <c r="G41" s="207" t="str">
        <f t="shared" ref="G41:Q41" si="7">IFERROR(G38/G39,"")</f>
        <v/>
      </c>
      <c r="H41" s="207" t="str">
        <f t="shared" si="7"/>
        <v/>
      </c>
      <c r="I41" s="207" t="str">
        <f t="shared" si="7"/>
        <v/>
      </c>
      <c r="J41" s="207" t="str">
        <f t="shared" si="7"/>
        <v/>
      </c>
      <c r="K41" s="207" t="str">
        <f t="shared" si="7"/>
        <v/>
      </c>
      <c r="L41" s="207" t="str">
        <f t="shared" si="7"/>
        <v/>
      </c>
      <c r="M41" s="207" t="str">
        <f t="shared" si="7"/>
        <v/>
      </c>
      <c r="N41" s="207" t="str">
        <f t="shared" si="7"/>
        <v/>
      </c>
      <c r="O41" s="207" t="str">
        <f t="shared" si="7"/>
        <v/>
      </c>
      <c r="P41" s="207" t="str">
        <f t="shared" si="7"/>
        <v/>
      </c>
      <c r="Q41" s="208" t="str">
        <f t="shared" si="7"/>
        <v/>
      </c>
      <c r="R41" s="198">
        <f>IFERROR(R38/R39,0)</f>
        <v>0</v>
      </c>
      <c r="S41" s="40"/>
      <c r="T41" s="4"/>
    </row>
    <row r="42" spans="2:20" x14ac:dyDescent="0.25">
      <c r="B42" s="2"/>
      <c r="C42" s="20"/>
      <c r="D42" s="116" t="s">
        <v>49</v>
      </c>
      <c r="E42" s="117" t="s">
        <v>54</v>
      </c>
      <c r="F42" s="147"/>
      <c r="G42" s="148"/>
      <c r="H42" s="148"/>
      <c r="I42" s="148"/>
      <c r="J42" s="148"/>
      <c r="K42" s="148"/>
      <c r="L42" s="148"/>
      <c r="M42" s="148"/>
      <c r="N42" s="148"/>
      <c r="O42" s="148"/>
      <c r="P42" s="148"/>
      <c r="Q42" s="149"/>
      <c r="R42" s="122">
        <f t="shared" si="1"/>
        <v>0</v>
      </c>
      <c r="S42" s="40"/>
      <c r="T42" s="4"/>
    </row>
    <row r="43" spans="2:20" x14ac:dyDescent="0.25">
      <c r="B43" s="2"/>
      <c r="C43" s="20"/>
      <c r="D43" s="107" t="s">
        <v>49</v>
      </c>
      <c r="E43" s="112" t="s">
        <v>56</v>
      </c>
      <c r="F43" s="150"/>
      <c r="G43" s="146"/>
      <c r="H43" s="146"/>
      <c r="I43" s="146"/>
      <c r="J43" s="146"/>
      <c r="K43" s="146"/>
      <c r="L43" s="146"/>
      <c r="M43" s="146"/>
      <c r="N43" s="146"/>
      <c r="O43" s="146"/>
      <c r="P43" s="146"/>
      <c r="Q43" s="151"/>
      <c r="R43" s="123">
        <f t="shared" si="1"/>
        <v>0</v>
      </c>
      <c r="S43" s="40"/>
      <c r="T43" s="4"/>
    </row>
    <row r="44" spans="2:20" x14ac:dyDescent="0.25">
      <c r="B44" s="2"/>
      <c r="C44" s="20"/>
      <c r="D44" s="107" t="s">
        <v>49</v>
      </c>
      <c r="E44" s="112" t="s">
        <v>55</v>
      </c>
      <c r="F44" s="152"/>
      <c r="G44" s="153"/>
      <c r="H44" s="153"/>
      <c r="I44" s="153"/>
      <c r="J44" s="153"/>
      <c r="K44" s="153"/>
      <c r="L44" s="153"/>
      <c r="M44" s="153"/>
      <c r="N44" s="153"/>
      <c r="O44" s="153"/>
      <c r="P44" s="153"/>
      <c r="Q44" s="154"/>
      <c r="R44" s="124">
        <f t="shared" si="1"/>
        <v>0</v>
      </c>
      <c r="S44" s="40"/>
      <c r="T44" s="4"/>
    </row>
    <row r="45" spans="2:20" x14ac:dyDescent="0.25">
      <c r="B45" s="2"/>
      <c r="C45" s="20"/>
      <c r="D45" s="118" t="s">
        <v>49</v>
      </c>
      <c r="E45" s="119" t="s">
        <v>57</v>
      </c>
      <c r="F45" s="195"/>
      <c r="G45" s="196"/>
      <c r="H45" s="196"/>
      <c r="I45" s="196"/>
      <c r="J45" s="196"/>
      <c r="K45" s="196"/>
      <c r="L45" s="196"/>
      <c r="M45" s="196"/>
      <c r="N45" s="196"/>
      <c r="O45" s="196"/>
      <c r="P45" s="196"/>
      <c r="Q45" s="197"/>
      <c r="R45" s="140">
        <f t="shared" si="1"/>
        <v>0</v>
      </c>
      <c r="S45" s="40"/>
      <c r="T45" s="4"/>
    </row>
    <row r="46" spans="2:20" ht="16.5" thickBot="1" x14ac:dyDescent="0.3">
      <c r="B46" s="2"/>
      <c r="C46" s="20"/>
      <c r="D46" s="108" t="s">
        <v>49</v>
      </c>
      <c r="E46" s="113" t="s">
        <v>80</v>
      </c>
      <c r="F46" s="206" t="str">
        <f>IFERROR(F43/F44,"")</f>
        <v/>
      </c>
      <c r="G46" s="207" t="str">
        <f t="shared" ref="G46:Q46" si="8">IFERROR(G43/G44,"")</f>
        <v/>
      </c>
      <c r="H46" s="207" t="str">
        <f t="shared" si="8"/>
        <v/>
      </c>
      <c r="I46" s="207" t="str">
        <f t="shared" si="8"/>
        <v/>
      </c>
      <c r="J46" s="207" t="str">
        <f t="shared" si="8"/>
        <v/>
      </c>
      <c r="K46" s="207" t="str">
        <f t="shared" si="8"/>
        <v/>
      </c>
      <c r="L46" s="207" t="str">
        <f t="shared" si="8"/>
        <v/>
      </c>
      <c r="M46" s="207" t="str">
        <f t="shared" si="8"/>
        <v/>
      </c>
      <c r="N46" s="207" t="str">
        <f t="shared" si="8"/>
        <v/>
      </c>
      <c r="O46" s="207" t="str">
        <f t="shared" si="8"/>
        <v/>
      </c>
      <c r="P46" s="207" t="str">
        <f t="shared" si="8"/>
        <v/>
      </c>
      <c r="Q46" s="208" t="str">
        <f t="shared" si="8"/>
        <v/>
      </c>
      <c r="R46" s="198">
        <f>IFERROR(R43/R44,0)</f>
        <v>0</v>
      </c>
      <c r="S46" s="40"/>
      <c r="T46" s="4"/>
    </row>
    <row r="47" spans="2:20" s="3" customFormat="1" x14ac:dyDescent="0.25">
      <c r="B47" s="2"/>
      <c r="C47" s="20"/>
      <c r="D47" s="116" t="s">
        <v>16</v>
      </c>
      <c r="E47" s="117" t="s">
        <v>54</v>
      </c>
      <c r="F47" s="147"/>
      <c r="G47" s="148"/>
      <c r="H47" s="148"/>
      <c r="I47" s="148"/>
      <c r="J47" s="148"/>
      <c r="K47" s="148"/>
      <c r="L47" s="148"/>
      <c r="M47" s="148"/>
      <c r="N47" s="148"/>
      <c r="O47" s="148"/>
      <c r="P47" s="148"/>
      <c r="Q47" s="149"/>
      <c r="R47" s="122">
        <f t="shared" si="1"/>
        <v>0</v>
      </c>
      <c r="S47" s="40"/>
      <c r="T47" s="4"/>
    </row>
    <row r="48" spans="2:20" s="3" customFormat="1" x14ac:dyDescent="0.25">
      <c r="B48" s="2"/>
      <c r="C48" s="20"/>
      <c r="D48" s="107" t="s">
        <v>16</v>
      </c>
      <c r="E48" s="112" t="s">
        <v>56</v>
      </c>
      <c r="F48" s="150"/>
      <c r="G48" s="146"/>
      <c r="H48" s="146"/>
      <c r="I48" s="146"/>
      <c r="J48" s="146"/>
      <c r="K48" s="146"/>
      <c r="L48" s="146"/>
      <c r="M48" s="146"/>
      <c r="N48" s="146"/>
      <c r="O48" s="146"/>
      <c r="P48" s="146"/>
      <c r="Q48" s="151"/>
      <c r="R48" s="123">
        <f t="shared" si="1"/>
        <v>0</v>
      </c>
      <c r="S48" s="40"/>
      <c r="T48" s="4"/>
    </row>
    <row r="49" spans="2:20" s="3" customFormat="1" x14ac:dyDescent="0.25">
      <c r="B49" s="2"/>
      <c r="C49" s="20"/>
      <c r="D49" s="107" t="s">
        <v>16</v>
      </c>
      <c r="E49" s="112" t="s">
        <v>55</v>
      </c>
      <c r="F49" s="152"/>
      <c r="G49" s="153"/>
      <c r="H49" s="153"/>
      <c r="I49" s="153"/>
      <c r="J49" s="153"/>
      <c r="K49" s="153"/>
      <c r="L49" s="153"/>
      <c r="M49" s="153"/>
      <c r="N49" s="153"/>
      <c r="O49" s="153"/>
      <c r="P49" s="153"/>
      <c r="Q49" s="154"/>
      <c r="R49" s="124">
        <f t="shared" si="1"/>
        <v>0</v>
      </c>
      <c r="S49" s="40"/>
      <c r="T49" s="4"/>
    </row>
    <row r="50" spans="2:20" s="3" customFormat="1" x14ac:dyDescent="0.25">
      <c r="B50" s="2"/>
      <c r="C50" s="20"/>
      <c r="D50" s="118" t="s">
        <v>16</v>
      </c>
      <c r="E50" s="119" t="s">
        <v>57</v>
      </c>
      <c r="F50" s="195"/>
      <c r="G50" s="196"/>
      <c r="H50" s="196"/>
      <c r="I50" s="196"/>
      <c r="J50" s="196"/>
      <c r="K50" s="196"/>
      <c r="L50" s="196"/>
      <c r="M50" s="196"/>
      <c r="N50" s="196"/>
      <c r="O50" s="196"/>
      <c r="P50" s="196"/>
      <c r="Q50" s="197"/>
      <c r="R50" s="140">
        <f t="shared" si="1"/>
        <v>0</v>
      </c>
      <c r="S50" s="40"/>
      <c r="T50" s="4"/>
    </row>
    <row r="51" spans="2:20" s="3" customFormat="1" ht="16.5" thickBot="1" x14ac:dyDescent="0.3">
      <c r="B51" s="2"/>
      <c r="C51" s="20"/>
      <c r="D51" s="108" t="s">
        <v>16</v>
      </c>
      <c r="E51" s="113" t="s">
        <v>80</v>
      </c>
      <c r="F51" s="206" t="str">
        <f>IFERROR(F48/F49,"")</f>
        <v/>
      </c>
      <c r="G51" s="207" t="str">
        <f t="shared" ref="G51:Q51" si="9">IFERROR(G48/G49,"")</f>
        <v/>
      </c>
      <c r="H51" s="207" t="str">
        <f t="shared" si="9"/>
        <v/>
      </c>
      <c r="I51" s="207" t="str">
        <f t="shared" si="9"/>
        <v/>
      </c>
      <c r="J51" s="207" t="str">
        <f t="shared" si="9"/>
        <v/>
      </c>
      <c r="K51" s="207" t="str">
        <f t="shared" si="9"/>
        <v/>
      </c>
      <c r="L51" s="207" t="str">
        <f t="shared" si="9"/>
        <v/>
      </c>
      <c r="M51" s="207" t="str">
        <f t="shared" si="9"/>
        <v/>
      </c>
      <c r="N51" s="207" t="str">
        <f t="shared" si="9"/>
        <v/>
      </c>
      <c r="O51" s="207" t="str">
        <f t="shared" si="9"/>
        <v/>
      </c>
      <c r="P51" s="207" t="str">
        <f t="shared" si="9"/>
        <v/>
      </c>
      <c r="Q51" s="208" t="str">
        <f t="shared" si="9"/>
        <v/>
      </c>
      <c r="R51" s="198">
        <f>IFERROR(R48/R49,0)</f>
        <v>0</v>
      </c>
      <c r="S51" s="40"/>
      <c r="T51" s="4"/>
    </row>
    <row r="52" spans="2:20" s="3" customFormat="1" x14ac:dyDescent="0.25">
      <c r="B52" s="2"/>
      <c r="C52" s="20"/>
      <c r="D52" s="331" t="s">
        <v>128</v>
      </c>
      <c r="E52" s="117" t="s">
        <v>54</v>
      </c>
      <c r="F52" s="147"/>
      <c r="G52" s="148"/>
      <c r="H52" s="148"/>
      <c r="I52" s="148"/>
      <c r="J52" s="148"/>
      <c r="K52" s="148"/>
      <c r="L52" s="148"/>
      <c r="M52" s="148"/>
      <c r="N52" s="148"/>
      <c r="O52" s="148"/>
      <c r="P52" s="148"/>
      <c r="Q52" s="149"/>
      <c r="R52" s="122">
        <f t="shared" ref="R52:R55" si="10">SUM(F52:Q52)</f>
        <v>0</v>
      </c>
      <c r="S52" s="40"/>
      <c r="T52" s="4"/>
    </row>
    <row r="53" spans="2:20" s="3" customFormat="1" x14ac:dyDescent="0.25">
      <c r="B53" s="2"/>
      <c r="C53" s="20"/>
      <c r="D53" s="326" t="s">
        <v>128</v>
      </c>
      <c r="E53" s="112" t="s">
        <v>56</v>
      </c>
      <c r="F53" s="150"/>
      <c r="G53" s="146"/>
      <c r="H53" s="146"/>
      <c r="I53" s="146"/>
      <c r="J53" s="146"/>
      <c r="K53" s="146"/>
      <c r="L53" s="146"/>
      <c r="M53" s="146"/>
      <c r="N53" s="146"/>
      <c r="O53" s="146"/>
      <c r="P53" s="146"/>
      <c r="Q53" s="151"/>
      <c r="R53" s="123">
        <f t="shared" si="10"/>
        <v>0</v>
      </c>
      <c r="S53" s="40"/>
      <c r="T53" s="4"/>
    </row>
    <row r="54" spans="2:20" s="3" customFormat="1" x14ac:dyDescent="0.25">
      <c r="B54" s="2"/>
      <c r="C54" s="20"/>
      <c r="D54" s="326" t="s">
        <v>128</v>
      </c>
      <c r="E54" s="112" t="s">
        <v>55</v>
      </c>
      <c r="F54" s="152"/>
      <c r="G54" s="153"/>
      <c r="H54" s="153"/>
      <c r="I54" s="153"/>
      <c r="J54" s="153"/>
      <c r="K54" s="153"/>
      <c r="L54" s="153"/>
      <c r="M54" s="153"/>
      <c r="N54" s="153"/>
      <c r="O54" s="153"/>
      <c r="P54" s="153"/>
      <c r="Q54" s="154"/>
      <c r="R54" s="124">
        <f t="shared" si="10"/>
        <v>0</v>
      </c>
      <c r="S54" s="40"/>
      <c r="T54" s="4"/>
    </row>
    <row r="55" spans="2:20" s="3" customFormat="1" x14ac:dyDescent="0.25">
      <c r="B55" s="2"/>
      <c r="C55" s="20"/>
      <c r="D55" s="327" t="s">
        <v>128</v>
      </c>
      <c r="E55" s="119" t="s">
        <v>57</v>
      </c>
      <c r="F55" s="195"/>
      <c r="G55" s="196"/>
      <c r="H55" s="196"/>
      <c r="I55" s="196"/>
      <c r="J55" s="196"/>
      <c r="K55" s="196"/>
      <c r="L55" s="196"/>
      <c r="M55" s="196"/>
      <c r="N55" s="196"/>
      <c r="O55" s="196"/>
      <c r="P55" s="196"/>
      <c r="Q55" s="197"/>
      <c r="R55" s="140">
        <f t="shared" si="10"/>
        <v>0</v>
      </c>
      <c r="S55" s="40"/>
      <c r="T55" s="4"/>
    </row>
    <row r="56" spans="2:20" s="3" customFormat="1" ht="16.5" thickBot="1" x14ac:dyDescent="0.3">
      <c r="B56" s="2"/>
      <c r="C56" s="20"/>
      <c r="D56" s="332" t="s">
        <v>128</v>
      </c>
      <c r="E56" s="113" t="s">
        <v>80</v>
      </c>
      <c r="F56" s="206" t="str">
        <f>IFERROR(F53/F54,"")</f>
        <v/>
      </c>
      <c r="G56" s="207" t="str">
        <f t="shared" ref="G56:Q56" si="11">IFERROR(G53/G54,"")</f>
        <v/>
      </c>
      <c r="H56" s="207" t="str">
        <f t="shared" si="11"/>
        <v/>
      </c>
      <c r="I56" s="207" t="str">
        <f t="shared" si="11"/>
        <v/>
      </c>
      <c r="J56" s="207" t="str">
        <f t="shared" si="11"/>
        <v/>
      </c>
      <c r="K56" s="207" t="str">
        <f t="shared" si="11"/>
        <v/>
      </c>
      <c r="L56" s="207" t="str">
        <f t="shared" si="11"/>
        <v/>
      </c>
      <c r="M56" s="207" t="str">
        <f t="shared" si="11"/>
        <v/>
      </c>
      <c r="N56" s="207" t="str">
        <f t="shared" si="11"/>
        <v/>
      </c>
      <c r="O56" s="207" t="str">
        <f t="shared" si="11"/>
        <v/>
      </c>
      <c r="P56" s="207" t="str">
        <f t="shared" si="11"/>
        <v/>
      </c>
      <c r="Q56" s="208" t="str">
        <f t="shared" si="11"/>
        <v/>
      </c>
      <c r="R56" s="198">
        <f>IFERROR(R53/R54,0)</f>
        <v>0</v>
      </c>
      <c r="S56" s="40"/>
      <c r="T56" s="4"/>
    </row>
    <row r="57" spans="2:20" s="3" customFormat="1" x14ac:dyDescent="0.25">
      <c r="B57" s="2"/>
      <c r="C57" s="20"/>
      <c r="D57" s="116" t="s">
        <v>17</v>
      </c>
      <c r="E57" s="117" t="s">
        <v>54</v>
      </c>
      <c r="F57" s="188"/>
      <c r="G57" s="189"/>
      <c r="H57" s="189"/>
      <c r="I57" s="189"/>
      <c r="J57" s="189"/>
      <c r="K57" s="189"/>
      <c r="L57" s="189"/>
      <c r="M57" s="189"/>
      <c r="N57" s="189"/>
      <c r="O57" s="189"/>
      <c r="P57" s="189"/>
      <c r="Q57" s="190"/>
      <c r="R57" s="191"/>
      <c r="S57" s="40"/>
      <c r="T57" s="4"/>
    </row>
    <row r="58" spans="2:20" s="3" customFormat="1" x14ac:dyDescent="0.25">
      <c r="B58" s="2"/>
      <c r="C58" s="20"/>
      <c r="D58" s="107" t="s">
        <v>17</v>
      </c>
      <c r="E58" s="112" t="s">
        <v>56</v>
      </c>
      <c r="F58" s="150"/>
      <c r="G58" s="146"/>
      <c r="H58" s="146"/>
      <c r="I58" s="146"/>
      <c r="J58" s="146"/>
      <c r="K58" s="146"/>
      <c r="L58" s="146"/>
      <c r="M58" s="146"/>
      <c r="N58" s="146"/>
      <c r="O58" s="146"/>
      <c r="P58" s="146"/>
      <c r="Q58" s="151"/>
      <c r="R58" s="123">
        <f t="shared" ref="R58:R59" si="12">SUM(F58:Q58)</f>
        <v>0</v>
      </c>
      <c r="S58" s="40"/>
      <c r="T58" s="4"/>
    </row>
    <row r="59" spans="2:20" s="3" customFormat="1" x14ac:dyDescent="0.25">
      <c r="B59" s="2"/>
      <c r="C59" s="20"/>
      <c r="D59" s="107" t="s">
        <v>17</v>
      </c>
      <c r="E59" s="112" t="s">
        <v>55</v>
      </c>
      <c r="F59" s="152"/>
      <c r="G59" s="153"/>
      <c r="H59" s="153"/>
      <c r="I59" s="153"/>
      <c r="J59" s="153"/>
      <c r="K59" s="153"/>
      <c r="L59" s="153"/>
      <c r="M59" s="153"/>
      <c r="N59" s="153"/>
      <c r="O59" s="153"/>
      <c r="P59" s="153"/>
      <c r="Q59" s="154"/>
      <c r="R59" s="124">
        <f t="shared" si="12"/>
        <v>0</v>
      </c>
      <c r="S59" s="40"/>
      <c r="T59" s="4"/>
    </row>
    <row r="60" spans="2:20" s="3" customFormat="1" x14ac:dyDescent="0.25">
      <c r="B60" s="2"/>
      <c r="C60" s="20"/>
      <c r="D60" s="118" t="s">
        <v>17</v>
      </c>
      <c r="E60" s="119" t="s">
        <v>57</v>
      </c>
      <c r="F60" s="199"/>
      <c r="G60" s="200"/>
      <c r="H60" s="200"/>
      <c r="I60" s="200"/>
      <c r="J60" s="200"/>
      <c r="K60" s="200"/>
      <c r="L60" s="200"/>
      <c r="M60" s="200"/>
      <c r="N60" s="200"/>
      <c r="O60" s="200"/>
      <c r="P60" s="200"/>
      <c r="Q60" s="201"/>
      <c r="R60" s="202"/>
      <c r="S60" s="40"/>
      <c r="T60" s="4"/>
    </row>
    <row r="61" spans="2:20" s="3" customFormat="1" ht="16.5" thickBot="1" x14ac:dyDescent="0.3">
      <c r="B61" s="2"/>
      <c r="C61" s="20"/>
      <c r="D61" s="108" t="s">
        <v>17</v>
      </c>
      <c r="E61" s="113" t="s">
        <v>80</v>
      </c>
      <c r="F61" s="206" t="str">
        <f>IFERROR(F58/F59,"")</f>
        <v/>
      </c>
      <c r="G61" s="207" t="str">
        <f t="shared" ref="G61:Q61" si="13">IFERROR(G58/G59,"")</f>
        <v/>
      </c>
      <c r="H61" s="207" t="str">
        <f t="shared" si="13"/>
        <v/>
      </c>
      <c r="I61" s="207" t="str">
        <f t="shared" si="13"/>
        <v/>
      </c>
      <c r="J61" s="207" t="str">
        <f t="shared" si="13"/>
        <v/>
      </c>
      <c r="K61" s="207" t="str">
        <f t="shared" si="13"/>
        <v/>
      </c>
      <c r="L61" s="207" t="str">
        <f t="shared" si="13"/>
        <v/>
      </c>
      <c r="M61" s="207" t="str">
        <f t="shared" si="13"/>
        <v/>
      </c>
      <c r="N61" s="207" t="str">
        <f t="shared" si="13"/>
        <v/>
      </c>
      <c r="O61" s="207" t="str">
        <f t="shared" si="13"/>
        <v/>
      </c>
      <c r="P61" s="207" t="str">
        <f t="shared" si="13"/>
        <v/>
      </c>
      <c r="Q61" s="208" t="str">
        <f t="shared" si="13"/>
        <v/>
      </c>
      <c r="R61" s="198">
        <f>IFERROR(R58/R59,0)</f>
        <v>0</v>
      </c>
      <c r="S61" s="40"/>
      <c r="T61" s="4"/>
    </row>
    <row r="62" spans="2:20" s="3" customFormat="1" x14ac:dyDescent="0.25">
      <c r="B62" s="2"/>
      <c r="C62" s="20"/>
      <c r="D62" s="116" t="s">
        <v>50</v>
      </c>
      <c r="E62" s="117" t="s">
        <v>54</v>
      </c>
      <c r="F62" s="188"/>
      <c r="G62" s="189"/>
      <c r="H62" s="189"/>
      <c r="I62" s="189"/>
      <c r="J62" s="189"/>
      <c r="K62" s="189"/>
      <c r="L62" s="189"/>
      <c r="M62" s="189"/>
      <c r="N62" s="189"/>
      <c r="O62" s="189"/>
      <c r="P62" s="189"/>
      <c r="Q62" s="190"/>
      <c r="R62" s="191"/>
      <c r="S62" s="40"/>
      <c r="T62" s="4"/>
    </row>
    <row r="63" spans="2:20" s="3" customFormat="1" x14ac:dyDescent="0.25">
      <c r="B63" s="2"/>
      <c r="C63" s="20"/>
      <c r="D63" s="107" t="s">
        <v>50</v>
      </c>
      <c r="E63" s="112" t="s">
        <v>56</v>
      </c>
      <c r="F63" s="150"/>
      <c r="G63" s="146"/>
      <c r="H63" s="146"/>
      <c r="I63" s="146"/>
      <c r="J63" s="146"/>
      <c r="K63" s="146"/>
      <c r="L63" s="146"/>
      <c r="M63" s="146"/>
      <c r="N63" s="146"/>
      <c r="O63" s="146"/>
      <c r="P63" s="146"/>
      <c r="Q63" s="151"/>
      <c r="R63" s="123">
        <f t="shared" si="1"/>
        <v>0</v>
      </c>
      <c r="S63" s="40"/>
      <c r="T63" s="4"/>
    </row>
    <row r="64" spans="2:20" s="3" customFormat="1" x14ac:dyDescent="0.25">
      <c r="B64" s="2"/>
      <c r="C64" s="20"/>
      <c r="D64" s="107" t="s">
        <v>50</v>
      </c>
      <c r="E64" s="112" t="s">
        <v>55</v>
      </c>
      <c r="F64" s="152"/>
      <c r="G64" s="153"/>
      <c r="H64" s="153"/>
      <c r="I64" s="153"/>
      <c r="J64" s="153"/>
      <c r="K64" s="153"/>
      <c r="L64" s="153"/>
      <c r="M64" s="153"/>
      <c r="N64" s="153"/>
      <c r="O64" s="153"/>
      <c r="P64" s="153"/>
      <c r="Q64" s="154"/>
      <c r="R64" s="124">
        <f t="shared" si="1"/>
        <v>0</v>
      </c>
      <c r="S64" s="40"/>
      <c r="T64" s="4"/>
    </row>
    <row r="65" spans="1:20" x14ac:dyDescent="0.25">
      <c r="B65" s="2"/>
      <c r="C65" s="20"/>
      <c r="D65" s="118" t="s">
        <v>50</v>
      </c>
      <c r="E65" s="119" t="s">
        <v>57</v>
      </c>
      <c r="F65" s="199"/>
      <c r="G65" s="200"/>
      <c r="H65" s="200"/>
      <c r="I65" s="200"/>
      <c r="J65" s="200"/>
      <c r="K65" s="200"/>
      <c r="L65" s="200"/>
      <c r="M65" s="200"/>
      <c r="N65" s="200"/>
      <c r="O65" s="200"/>
      <c r="P65" s="200"/>
      <c r="Q65" s="201"/>
      <c r="R65" s="202"/>
      <c r="S65" s="40"/>
      <c r="T65" s="4"/>
    </row>
    <row r="66" spans="1:20" ht="16.5" thickBot="1" x14ac:dyDescent="0.3">
      <c r="B66" s="2"/>
      <c r="C66" s="20"/>
      <c r="D66" s="108" t="s">
        <v>50</v>
      </c>
      <c r="E66" s="113" t="s">
        <v>80</v>
      </c>
      <c r="F66" s="206" t="str">
        <f>IFERROR(F63/F64,"")</f>
        <v/>
      </c>
      <c r="G66" s="207" t="str">
        <f t="shared" ref="G66:Q66" si="14">IFERROR(G63/G64,"")</f>
        <v/>
      </c>
      <c r="H66" s="207" t="str">
        <f t="shared" si="14"/>
        <v/>
      </c>
      <c r="I66" s="207" t="str">
        <f t="shared" si="14"/>
        <v/>
      </c>
      <c r="J66" s="207" t="str">
        <f t="shared" si="14"/>
        <v/>
      </c>
      <c r="K66" s="207" t="str">
        <f t="shared" si="14"/>
        <v/>
      </c>
      <c r="L66" s="207" t="str">
        <f t="shared" si="14"/>
        <v/>
      </c>
      <c r="M66" s="207" t="str">
        <f t="shared" si="14"/>
        <v/>
      </c>
      <c r="N66" s="207" t="str">
        <f t="shared" si="14"/>
        <v/>
      </c>
      <c r="O66" s="207" t="str">
        <f t="shared" si="14"/>
        <v/>
      </c>
      <c r="P66" s="207" t="str">
        <f t="shared" si="14"/>
        <v/>
      </c>
      <c r="Q66" s="208" t="str">
        <f t="shared" si="14"/>
        <v/>
      </c>
      <c r="R66" s="198">
        <f>IFERROR(R63/R64,0)</f>
        <v>0</v>
      </c>
      <c r="S66" s="40"/>
      <c r="T66" s="4"/>
    </row>
    <row r="67" spans="1:20" x14ac:dyDescent="0.25">
      <c r="B67" s="2"/>
      <c r="C67" s="20"/>
      <c r="D67" s="116" t="s">
        <v>51</v>
      </c>
      <c r="E67" s="117" t="s">
        <v>54</v>
      </c>
      <c r="F67" s="188"/>
      <c r="G67" s="189"/>
      <c r="H67" s="189"/>
      <c r="I67" s="189"/>
      <c r="J67" s="189"/>
      <c r="K67" s="189"/>
      <c r="L67" s="189"/>
      <c r="M67" s="189"/>
      <c r="N67" s="189"/>
      <c r="O67" s="189"/>
      <c r="P67" s="189"/>
      <c r="Q67" s="190"/>
      <c r="R67" s="191"/>
      <c r="S67" s="40"/>
      <c r="T67" s="4"/>
    </row>
    <row r="68" spans="1:20" x14ac:dyDescent="0.25">
      <c r="B68" s="2"/>
      <c r="C68" s="20"/>
      <c r="D68" s="107" t="s">
        <v>51</v>
      </c>
      <c r="E68" s="112" t="s">
        <v>56</v>
      </c>
      <c r="F68" s="150"/>
      <c r="G68" s="146"/>
      <c r="H68" s="146"/>
      <c r="I68" s="146"/>
      <c r="J68" s="146"/>
      <c r="K68" s="146"/>
      <c r="L68" s="146"/>
      <c r="M68" s="146"/>
      <c r="N68" s="146"/>
      <c r="O68" s="146"/>
      <c r="P68" s="146"/>
      <c r="Q68" s="151"/>
      <c r="R68" s="123">
        <f t="shared" si="1"/>
        <v>0</v>
      </c>
      <c r="S68" s="40"/>
      <c r="T68" s="4"/>
    </row>
    <row r="69" spans="1:20" x14ac:dyDescent="0.25">
      <c r="B69" s="2"/>
      <c r="C69" s="20"/>
      <c r="D69" s="107" t="s">
        <v>51</v>
      </c>
      <c r="E69" s="112" t="s">
        <v>55</v>
      </c>
      <c r="F69" s="152"/>
      <c r="G69" s="153"/>
      <c r="H69" s="153"/>
      <c r="I69" s="153"/>
      <c r="J69" s="153"/>
      <c r="K69" s="153"/>
      <c r="L69" s="153"/>
      <c r="M69" s="153"/>
      <c r="N69" s="153"/>
      <c r="O69" s="153"/>
      <c r="P69" s="153"/>
      <c r="Q69" s="154"/>
      <c r="R69" s="124">
        <f t="shared" si="1"/>
        <v>0</v>
      </c>
      <c r="S69" s="40"/>
      <c r="T69" s="4"/>
    </row>
    <row r="70" spans="1:20" x14ac:dyDescent="0.25">
      <c r="B70" s="2"/>
      <c r="C70" s="20"/>
      <c r="D70" s="118" t="s">
        <v>51</v>
      </c>
      <c r="E70" s="119" t="s">
        <v>57</v>
      </c>
      <c r="F70" s="199"/>
      <c r="G70" s="200"/>
      <c r="H70" s="200"/>
      <c r="I70" s="200"/>
      <c r="J70" s="200"/>
      <c r="K70" s="200"/>
      <c r="L70" s="200"/>
      <c r="M70" s="200"/>
      <c r="N70" s="200"/>
      <c r="O70" s="200"/>
      <c r="P70" s="200"/>
      <c r="Q70" s="201"/>
      <c r="R70" s="202"/>
      <c r="S70" s="40"/>
      <c r="T70" s="4"/>
    </row>
    <row r="71" spans="1:20" ht="16.5" thickBot="1" x14ac:dyDescent="0.3">
      <c r="B71" s="2"/>
      <c r="C71" s="20"/>
      <c r="D71" s="108" t="s">
        <v>51</v>
      </c>
      <c r="E71" s="113" t="s">
        <v>80</v>
      </c>
      <c r="F71" s="206" t="str">
        <f>IFERROR(F68/F69,"")</f>
        <v/>
      </c>
      <c r="G71" s="207" t="str">
        <f t="shared" ref="G71:Q71" si="15">IFERROR(G68/G69,"")</f>
        <v/>
      </c>
      <c r="H71" s="207" t="str">
        <f t="shared" si="15"/>
        <v/>
      </c>
      <c r="I71" s="207" t="str">
        <f t="shared" si="15"/>
        <v/>
      </c>
      <c r="J71" s="207" t="str">
        <f t="shared" si="15"/>
        <v/>
      </c>
      <c r="K71" s="207" t="str">
        <f t="shared" si="15"/>
        <v/>
      </c>
      <c r="L71" s="207" t="str">
        <f t="shared" si="15"/>
        <v/>
      </c>
      <c r="M71" s="207" t="str">
        <f t="shared" si="15"/>
        <v/>
      </c>
      <c r="N71" s="207" t="str">
        <f t="shared" si="15"/>
        <v/>
      </c>
      <c r="O71" s="207" t="str">
        <f t="shared" si="15"/>
        <v/>
      </c>
      <c r="P71" s="207" t="str">
        <f t="shared" si="15"/>
        <v/>
      </c>
      <c r="Q71" s="208" t="str">
        <f t="shared" si="15"/>
        <v/>
      </c>
      <c r="R71" s="198">
        <f>IFERROR(R68/R69,0)</f>
        <v>0</v>
      </c>
      <c r="S71" s="40"/>
      <c r="T71" s="4"/>
    </row>
    <row r="72" spans="1:20" x14ac:dyDescent="0.25">
      <c r="B72" s="2"/>
      <c r="C72" s="20"/>
      <c r="D72" s="116" t="s">
        <v>81</v>
      </c>
      <c r="E72" s="117" t="s">
        <v>54</v>
      </c>
      <c r="F72" s="147"/>
      <c r="G72" s="148"/>
      <c r="H72" s="148"/>
      <c r="I72" s="148"/>
      <c r="J72" s="148"/>
      <c r="K72" s="148"/>
      <c r="L72" s="148"/>
      <c r="M72" s="148"/>
      <c r="N72" s="148"/>
      <c r="O72" s="148"/>
      <c r="P72" s="148"/>
      <c r="Q72" s="149"/>
      <c r="R72" s="122">
        <f t="shared" si="1"/>
        <v>0</v>
      </c>
      <c r="S72" s="40"/>
      <c r="T72" s="4"/>
    </row>
    <row r="73" spans="1:20" x14ac:dyDescent="0.25">
      <c r="B73" s="2"/>
      <c r="C73" s="20"/>
      <c r="D73" s="107" t="s">
        <v>81</v>
      </c>
      <c r="E73" s="112" t="s">
        <v>56</v>
      </c>
      <c r="F73" s="150"/>
      <c r="G73" s="146"/>
      <c r="H73" s="146"/>
      <c r="I73" s="146"/>
      <c r="J73" s="146"/>
      <c r="K73" s="146"/>
      <c r="L73" s="146"/>
      <c r="M73" s="146"/>
      <c r="N73" s="146"/>
      <c r="O73" s="146"/>
      <c r="P73" s="146"/>
      <c r="Q73" s="151"/>
      <c r="R73" s="123">
        <f t="shared" si="1"/>
        <v>0</v>
      </c>
      <c r="S73" s="40"/>
      <c r="T73" s="4"/>
    </row>
    <row r="74" spans="1:20" x14ac:dyDescent="0.25">
      <c r="B74" s="2"/>
      <c r="C74" s="20"/>
      <c r="D74" s="107" t="s">
        <v>81</v>
      </c>
      <c r="E74" s="112" t="s">
        <v>55</v>
      </c>
      <c r="F74" s="152"/>
      <c r="G74" s="153"/>
      <c r="H74" s="153"/>
      <c r="I74" s="153"/>
      <c r="J74" s="153"/>
      <c r="K74" s="153"/>
      <c r="L74" s="153"/>
      <c r="M74" s="153"/>
      <c r="N74" s="153"/>
      <c r="O74" s="153"/>
      <c r="P74" s="153"/>
      <c r="Q74" s="154"/>
      <c r="R74" s="124">
        <f t="shared" si="1"/>
        <v>0</v>
      </c>
      <c r="S74" s="40"/>
      <c r="T74" s="4"/>
    </row>
    <row r="75" spans="1:20" x14ac:dyDescent="0.25">
      <c r="B75" s="2"/>
      <c r="C75" s="20"/>
      <c r="D75" s="118" t="s">
        <v>81</v>
      </c>
      <c r="E75" s="119" t="s">
        <v>57</v>
      </c>
      <c r="F75" s="195"/>
      <c r="G75" s="196"/>
      <c r="H75" s="196"/>
      <c r="I75" s="196"/>
      <c r="J75" s="196"/>
      <c r="K75" s="196"/>
      <c r="L75" s="196"/>
      <c r="M75" s="196"/>
      <c r="N75" s="196"/>
      <c r="O75" s="196"/>
      <c r="P75" s="196"/>
      <c r="Q75" s="197"/>
      <c r="R75" s="140">
        <f t="shared" si="1"/>
        <v>0</v>
      </c>
      <c r="S75" s="40"/>
      <c r="T75" s="4"/>
    </row>
    <row r="76" spans="1:20" ht="16.5" thickBot="1" x14ac:dyDescent="0.3">
      <c r="B76" s="2"/>
      <c r="C76" s="20"/>
      <c r="D76" s="108" t="s">
        <v>81</v>
      </c>
      <c r="E76" s="113" t="s">
        <v>80</v>
      </c>
      <c r="F76" s="206" t="str">
        <f>IFERROR(F73/F74,"")</f>
        <v/>
      </c>
      <c r="G76" s="207" t="str">
        <f t="shared" ref="G76:Q76" si="16">IFERROR(G73/G74,"")</f>
        <v/>
      </c>
      <c r="H76" s="207" t="str">
        <f t="shared" si="16"/>
        <v/>
      </c>
      <c r="I76" s="207" t="str">
        <f t="shared" si="16"/>
        <v/>
      </c>
      <c r="J76" s="207" t="str">
        <f t="shared" si="16"/>
        <v/>
      </c>
      <c r="K76" s="207" t="str">
        <f t="shared" si="16"/>
        <v/>
      </c>
      <c r="L76" s="207" t="str">
        <f t="shared" si="16"/>
        <v/>
      </c>
      <c r="M76" s="207" t="str">
        <f t="shared" si="16"/>
        <v/>
      </c>
      <c r="N76" s="207" t="str">
        <f t="shared" si="16"/>
        <v/>
      </c>
      <c r="O76" s="207" t="str">
        <f t="shared" si="16"/>
        <v/>
      </c>
      <c r="P76" s="207" t="str">
        <f t="shared" si="16"/>
        <v/>
      </c>
      <c r="Q76" s="208" t="str">
        <f t="shared" si="16"/>
        <v/>
      </c>
      <c r="R76" s="198">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 t="shared" ref="D80:D84" si="17">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 t="shared" si="17"/>
        <v>Upstate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 t="shared" si="17"/>
        <v xml:space="preserve">Contractor Name : </v>
      </c>
      <c r="E83" s="28"/>
      <c r="F83" s="6"/>
      <c r="G83" s="6"/>
      <c r="H83" s="6"/>
      <c r="I83" s="6"/>
      <c r="J83" s="6"/>
      <c r="K83" s="6"/>
      <c r="L83" s="6"/>
      <c r="M83" s="6"/>
      <c r="N83" s="6"/>
      <c r="O83" s="6"/>
      <c r="P83" s="6"/>
      <c r="Q83" s="6"/>
      <c r="R83" s="6"/>
      <c r="S83" s="6"/>
      <c r="T83" s="4"/>
    </row>
    <row r="84" spans="1:27" x14ac:dyDescent="0.25">
      <c r="A84" s="1"/>
      <c r="B84" s="2"/>
      <c r="D84" s="63" t="str">
        <f t="shared" si="17"/>
        <v>Contract Year 4 : 08/01/2025 - 07/31/2026</v>
      </c>
      <c r="E84" s="63"/>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8"/>
      <c r="D86" s="19" t="s">
        <v>59</v>
      </c>
      <c r="E86" s="103"/>
      <c r="F86" s="8"/>
      <c r="G86" s="8"/>
      <c r="H86" s="8"/>
      <c r="I86" s="8"/>
      <c r="J86" s="8"/>
      <c r="K86" s="8"/>
      <c r="L86" s="8"/>
      <c r="M86" s="8"/>
      <c r="N86" s="8"/>
      <c r="O86" s="8"/>
      <c r="P86" s="9"/>
      <c r="Q86" s="10"/>
      <c r="R86" s="69"/>
      <c r="S86" s="70"/>
      <c r="T86" s="4"/>
    </row>
    <row r="87" spans="1:27" ht="16.5" thickBot="1" x14ac:dyDescent="0.3">
      <c r="B87" s="2"/>
      <c r="C87" s="20"/>
      <c r="S87" s="71"/>
      <c r="T87" s="4"/>
    </row>
    <row r="88" spans="1:27" ht="16.5" thickBot="1" x14ac:dyDescent="0.3">
      <c r="B88" s="2"/>
      <c r="C88" s="20"/>
      <c r="D88" s="104" t="s">
        <v>52</v>
      </c>
      <c r="E88" s="110" t="s">
        <v>53</v>
      </c>
      <c r="F88" s="109">
        <f>F$11</f>
        <v>45870</v>
      </c>
      <c r="G88" s="105">
        <f t="shared" ref="G88:Q88" si="18">G$11</f>
        <v>45901</v>
      </c>
      <c r="H88" s="105">
        <f t="shared" si="18"/>
        <v>45931</v>
      </c>
      <c r="I88" s="105">
        <f t="shared" si="18"/>
        <v>45962</v>
      </c>
      <c r="J88" s="105">
        <f t="shared" si="18"/>
        <v>45992</v>
      </c>
      <c r="K88" s="105">
        <f t="shared" si="18"/>
        <v>46023</v>
      </c>
      <c r="L88" s="105">
        <f t="shared" si="18"/>
        <v>46054</v>
      </c>
      <c r="M88" s="105">
        <f t="shared" si="18"/>
        <v>46082</v>
      </c>
      <c r="N88" s="105">
        <f t="shared" si="18"/>
        <v>46113</v>
      </c>
      <c r="O88" s="105">
        <f t="shared" si="18"/>
        <v>46143</v>
      </c>
      <c r="P88" s="105">
        <f t="shared" si="18"/>
        <v>46174</v>
      </c>
      <c r="Q88" s="114">
        <f t="shared" si="18"/>
        <v>46204</v>
      </c>
      <c r="R88" s="115" t="s">
        <v>27</v>
      </c>
      <c r="S88" s="71"/>
      <c r="T88" s="4"/>
    </row>
    <row r="89" spans="1:27" x14ac:dyDescent="0.25">
      <c r="B89" s="2"/>
      <c r="C89" s="20"/>
      <c r="D89" s="106" t="s">
        <v>27</v>
      </c>
      <c r="E89" s="111" t="s">
        <v>54</v>
      </c>
      <c r="F89" s="128">
        <f>SUMIFS(F$12:F$76,$E$12:$E$76,$E89)</f>
        <v>0</v>
      </c>
      <c r="G89" s="129">
        <f t="shared" ref="G89:Q89" si="19">SUMIFS(G$12:G$76,$E$12:$E$76,$E89)</f>
        <v>0</v>
      </c>
      <c r="H89" s="129">
        <f t="shared" si="19"/>
        <v>0</v>
      </c>
      <c r="I89" s="129">
        <f t="shared" si="19"/>
        <v>0</v>
      </c>
      <c r="J89" s="129">
        <f t="shared" si="19"/>
        <v>0</v>
      </c>
      <c r="K89" s="129">
        <f t="shared" si="19"/>
        <v>0</v>
      </c>
      <c r="L89" s="129">
        <f t="shared" si="19"/>
        <v>0</v>
      </c>
      <c r="M89" s="129">
        <f t="shared" si="19"/>
        <v>0</v>
      </c>
      <c r="N89" s="129">
        <f>SUMIFS(N$12:N$76,$E$12:$E$76,$E89)</f>
        <v>0</v>
      </c>
      <c r="O89" s="129">
        <f t="shared" si="19"/>
        <v>0</v>
      </c>
      <c r="P89" s="129">
        <f t="shared" si="19"/>
        <v>0</v>
      </c>
      <c r="Q89" s="130">
        <f t="shared" si="19"/>
        <v>0</v>
      </c>
      <c r="R89" s="122">
        <f>SUM(F89:Q89)</f>
        <v>0</v>
      </c>
      <c r="S89" s="71"/>
      <c r="T89" s="4"/>
    </row>
    <row r="90" spans="1:27" x14ac:dyDescent="0.25">
      <c r="B90" s="2"/>
      <c r="C90" s="20"/>
      <c r="D90" s="107" t="s">
        <v>27</v>
      </c>
      <c r="E90" s="112" t="s">
        <v>56</v>
      </c>
      <c r="F90" s="131">
        <f>SUMIFS(F$12:F$76,$E$12:$E$76,$E90)</f>
        <v>0</v>
      </c>
      <c r="G90" s="43">
        <f t="shared" ref="G90:M90" si="20">SUMIFS(G$12:G$76,$E$12:$E$76,$E90)</f>
        <v>0</v>
      </c>
      <c r="H90" s="43">
        <f t="shared" si="20"/>
        <v>0</v>
      </c>
      <c r="I90" s="43">
        <f t="shared" si="20"/>
        <v>0</v>
      </c>
      <c r="J90" s="43">
        <f t="shared" si="20"/>
        <v>0</v>
      </c>
      <c r="K90" s="43">
        <f t="shared" si="20"/>
        <v>0</v>
      </c>
      <c r="L90" s="43">
        <f t="shared" si="20"/>
        <v>0</v>
      </c>
      <c r="M90" s="43">
        <f t="shared" si="20"/>
        <v>0</v>
      </c>
      <c r="N90" s="43">
        <f>SUMIFS(N$12:N$76,$E$12:$E$76,$E90)</f>
        <v>0</v>
      </c>
      <c r="O90" s="43">
        <f>SUMIFS(O$12:O$76,$E$12:$E$76,$E90)</f>
        <v>0</v>
      </c>
      <c r="P90" s="43">
        <f>SUMIFS(P$12:P$76,$E$12:$E$76,$E90)</f>
        <v>0</v>
      </c>
      <c r="Q90" s="132">
        <f>SUMIFS(Q$12:Q$76,$E$12:$E$76,$E90)</f>
        <v>0</v>
      </c>
      <c r="R90" s="123">
        <f t="shared" ref="R90:R92" si="21">SUM(F90:Q90)</f>
        <v>0</v>
      </c>
      <c r="S90" s="71"/>
      <c r="T90" s="4"/>
    </row>
    <row r="91" spans="1:27" x14ac:dyDescent="0.25">
      <c r="B91" s="2"/>
      <c r="C91" s="20"/>
      <c r="D91" s="107" t="s">
        <v>27</v>
      </c>
      <c r="E91" s="112" t="s">
        <v>55</v>
      </c>
      <c r="F91" s="152"/>
      <c r="G91" s="153"/>
      <c r="H91" s="153"/>
      <c r="I91" s="153"/>
      <c r="J91" s="153"/>
      <c r="K91" s="153"/>
      <c r="L91" s="153"/>
      <c r="M91" s="153"/>
      <c r="N91" s="153"/>
      <c r="O91" s="153"/>
      <c r="P91" s="153"/>
      <c r="Q91" s="154"/>
      <c r="R91" s="124">
        <f t="shared" si="21"/>
        <v>0</v>
      </c>
      <c r="S91" s="71"/>
      <c r="T91" s="4"/>
    </row>
    <row r="92" spans="1:27" x14ac:dyDescent="0.25">
      <c r="B92" s="2"/>
      <c r="C92" s="20"/>
      <c r="D92" s="118" t="s">
        <v>27</v>
      </c>
      <c r="E92" s="119" t="s">
        <v>57</v>
      </c>
      <c r="F92" s="137">
        <f>SUMIFS(F$12:F$76,$E$12:$E$76,$E92)</f>
        <v>0</v>
      </c>
      <c r="G92" s="138">
        <f t="shared" ref="G92:Q92" si="22">SUMIFS(G$12:G$76,$E$12:$E$76,$E92)</f>
        <v>0</v>
      </c>
      <c r="H92" s="138">
        <f t="shared" si="22"/>
        <v>0</v>
      </c>
      <c r="I92" s="138">
        <f t="shared" si="22"/>
        <v>0</v>
      </c>
      <c r="J92" s="138">
        <f t="shared" si="22"/>
        <v>0</v>
      </c>
      <c r="K92" s="138">
        <f>SUMIFS(K$12:K$76,$E$12:$E$76,$E92)</f>
        <v>0</v>
      </c>
      <c r="L92" s="138">
        <f t="shared" si="22"/>
        <v>0</v>
      </c>
      <c r="M92" s="138">
        <f t="shared" si="22"/>
        <v>0</v>
      </c>
      <c r="N92" s="138">
        <f t="shared" si="22"/>
        <v>0</v>
      </c>
      <c r="O92" s="138">
        <f t="shared" si="22"/>
        <v>0</v>
      </c>
      <c r="P92" s="138">
        <f t="shared" si="22"/>
        <v>0</v>
      </c>
      <c r="Q92" s="139">
        <f t="shared" si="22"/>
        <v>0</v>
      </c>
      <c r="R92" s="140">
        <f t="shared" si="21"/>
        <v>0</v>
      </c>
      <c r="S92" s="71"/>
      <c r="T92" s="4"/>
    </row>
    <row r="93" spans="1:27" ht="16.5" thickBot="1" x14ac:dyDescent="0.3">
      <c r="B93" s="2"/>
      <c r="C93" s="20"/>
      <c r="D93" s="108" t="s">
        <v>27</v>
      </c>
      <c r="E93" s="113" t="s">
        <v>80</v>
      </c>
      <c r="F93" s="203">
        <f>IFERROR(F90/F91,0)</f>
        <v>0</v>
      </c>
      <c r="G93" s="204">
        <f t="shared" ref="G93:R93" si="23">IFERROR(G90/G91,0)</f>
        <v>0</v>
      </c>
      <c r="H93" s="204">
        <f t="shared" si="23"/>
        <v>0</v>
      </c>
      <c r="I93" s="204">
        <f t="shared" si="23"/>
        <v>0</v>
      </c>
      <c r="J93" s="204">
        <f t="shared" si="23"/>
        <v>0</v>
      </c>
      <c r="K93" s="204">
        <f t="shared" si="23"/>
        <v>0</v>
      </c>
      <c r="L93" s="204">
        <f t="shared" si="23"/>
        <v>0</v>
      </c>
      <c r="M93" s="204">
        <f t="shared" si="23"/>
        <v>0</v>
      </c>
      <c r="N93" s="204">
        <f t="shared" si="23"/>
        <v>0</v>
      </c>
      <c r="O93" s="204">
        <f t="shared" si="23"/>
        <v>0</v>
      </c>
      <c r="P93" s="204">
        <f t="shared" si="23"/>
        <v>0</v>
      </c>
      <c r="Q93" s="205">
        <f t="shared" si="23"/>
        <v>0</v>
      </c>
      <c r="R93" s="198">
        <f t="shared" si="23"/>
        <v>0</v>
      </c>
      <c r="S93" s="71"/>
      <c r="T93" s="4"/>
    </row>
    <row r="94" spans="1:27" ht="16.5" thickBot="1" x14ac:dyDescent="0.3">
      <c r="B94" s="2"/>
      <c r="C94" s="20"/>
      <c r="S94" s="71"/>
      <c r="T94" s="4"/>
    </row>
    <row r="95" spans="1:27" ht="16.5" thickBot="1" x14ac:dyDescent="0.3">
      <c r="B95" s="2"/>
      <c r="C95" s="20"/>
      <c r="D95" s="180" t="s">
        <v>63</v>
      </c>
      <c r="E95" s="135" t="s">
        <v>60</v>
      </c>
      <c r="F95" s="109">
        <f>F$11</f>
        <v>45870</v>
      </c>
      <c r="G95" s="105">
        <f t="shared" ref="G95:Q95" si="24">G$11</f>
        <v>45901</v>
      </c>
      <c r="H95" s="105">
        <f t="shared" si="24"/>
        <v>45931</v>
      </c>
      <c r="I95" s="105">
        <f t="shared" si="24"/>
        <v>45962</v>
      </c>
      <c r="J95" s="105">
        <f t="shared" si="24"/>
        <v>45992</v>
      </c>
      <c r="K95" s="105">
        <f t="shared" si="24"/>
        <v>46023</v>
      </c>
      <c r="L95" s="105">
        <f t="shared" si="24"/>
        <v>46054</v>
      </c>
      <c r="M95" s="105">
        <f t="shared" si="24"/>
        <v>46082</v>
      </c>
      <c r="N95" s="105">
        <f t="shared" si="24"/>
        <v>46113</v>
      </c>
      <c r="O95" s="105">
        <f t="shared" si="24"/>
        <v>46143</v>
      </c>
      <c r="P95" s="105">
        <f t="shared" si="24"/>
        <v>46174</v>
      </c>
      <c r="Q95" s="114">
        <f t="shared" si="24"/>
        <v>46204</v>
      </c>
      <c r="R95" s="115" t="s">
        <v>27</v>
      </c>
      <c r="S95" s="71"/>
      <c r="T95" s="4"/>
    </row>
    <row r="96" spans="1:27" x14ac:dyDescent="0.25">
      <c r="B96" s="2"/>
      <c r="C96" s="20"/>
      <c r="D96" s="106" t="s">
        <v>64</v>
      </c>
      <c r="E96" s="134" t="s">
        <v>131</v>
      </c>
      <c r="F96" s="126">
        <f t="shared" ref="F96:Q96" si="25">F90</f>
        <v>0</v>
      </c>
      <c r="G96" s="120">
        <f t="shared" si="25"/>
        <v>0</v>
      </c>
      <c r="H96" s="120">
        <f t="shared" si="25"/>
        <v>0</v>
      </c>
      <c r="I96" s="120">
        <f t="shared" si="25"/>
        <v>0</v>
      </c>
      <c r="J96" s="120">
        <f t="shared" si="25"/>
        <v>0</v>
      </c>
      <c r="K96" s="120">
        <f t="shared" si="25"/>
        <v>0</v>
      </c>
      <c r="L96" s="120">
        <f t="shared" si="25"/>
        <v>0</v>
      </c>
      <c r="M96" s="120">
        <f t="shared" si="25"/>
        <v>0</v>
      </c>
      <c r="N96" s="120">
        <f t="shared" si="25"/>
        <v>0</v>
      </c>
      <c r="O96" s="120">
        <f t="shared" si="25"/>
        <v>0</v>
      </c>
      <c r="P96" s="120">
        <f t="shared" si="25"/>
        <v>0</v>
      </c>
      <c r="Q96" s="121">
        <f t="shared" si="25"/>
        <v>0</v>
      </c>
      <c r="R96" s="127">
        <f>SUM(F96:Q96)</f>
        <v>0</v>
      </c>
      <c r="S96" s="71"/>
      <c r="T96" s="4"/>
      <c r="W96"/>
      <c r="X96"/>
      <c r="Y96"/>
      <c r="Z96"/>
      <c r="AA96"/>
    </row>
    <row r="97" spans="2:27" s="3" customFormat="1" ht="16.5" thickBot="1" x14ac:dyDescent="0.3">
      <c r="B97" s="2"/>
      <c r="C97" s="20"/>
      <c r="D97" s="118" t="s">
        <v>64</v>
      </c>
      <c r="E97" s="136" t="s">
        <v>18</v>
      </c>
      <c r="F97" s="137">
        <f t="shared" ref="F97:Q97" si="26">SUM(F102,F107)</f>
        <v>2001196</v>
      </c>
      <c r="G97" s="138">
        <f t="shared" si="26"/>
        <v>2001755</v>
      </c>
      <c r="H97" s="138">
        <f t="shared" si="26"/>
        <v>2002320</v>
      </c>
      <c r="I97" s="138">
        <f t="shared" si="26"/>
        <v>2002891</v>
      </c>
      <c r="J97" s="138">
        <f t="shared" si="26"/>
        <v>2003467</v>
      </c>
      <c r="K97" s="138">
        <f t="shared" si="26"/>
        <v>2004049</v>
      </c>
      <c r="L97" s="138">
        <f t="shared" si="26"/>
        <v>2004637</v>
      </c>
      <c r="M97" s="138">
        <f t="shared" si="26"/>
        <v>2005231</v>
      </c>
      <c r="N97" s="138">
        <f t="shared" si="26"/>
        <v>2005831</v>
      </c>
      <c r="O97" s="138">
        <f t="shared" si="26"/>
        <v>2006438</v>
      </c>
      <c r="P97" s="138">
        <f t="shared" si="26"/>
        <v>2007051</v>
      </c>
      <c r="Q97" s="139">
        <f t="shared" si="26"/>
        <v>2007670</v>
      </c>
      <c r="R97" s="140">
        <f>SUM(F97:Q97)</f>
        <v>24052536</v>
      </c>
      <c r="S97" s="71"/>
      <c r="T97" s="4"/>
      <c r="V97" s="33"/>
      <c r="W97"/>
      <c r="X97"/>
      <c r="Y97"/>
      <c r="Z97"/>
      <c r="AA97"/>
    </row>
    <row r="98" spans="2:27" s="3" customFormat="1" ht="16.5" thickBot="1" x14ac:dyDescent="0.3">
      <c r="B98" s="23"/>
      <c r="C98" s="72"/>
      <c r="D98" s="125" t="s">
        <v>64</v>
      </c>
      <c r="E98" s="141" t="s">
        <v>19</v>
      </c>
      <c r="F98" s="142">
        <f t="shared" ref="F98:R98" si="27">F96/F97</f>
        <v>0</v>
      </c>
      <c r="G98" s="143">
        <f t="shared" si="27"/>
        <v>0</v>
      </c>
      <c r="H98" s="143">
        <f t="shared" si="27"/>
        <v>0</v>
      </c>
      <c r="I98" s="143">
        <f t="shared" si="27"/>
        <v>0</v>
      </c>
      <c r="J98" s="143">
        <f t="shared" si="27"/>
        <v>0</v>
      </c>
      <c r="K98" s="143">
        <f t="shared" si="27"/>
        <v>0</v>
      </c>
      <c r="L98" s="143">
        <f t="shared" si="27"/>
        <v>0</v>
      </c>
      <c r="M98" s="143">
        <f t="shared" si="27"/>
        <v>0</v>
      </c>
      <c r="N98" s="143">
        <f t="shared" si="27"/>
        <v>0</v>
      </c>
      <c r="O98" s="143">
        <f t="shared" si="27"/>
        <v>0</v>
      </c>
      <c r="P98" s="143">
        <f t="shared" si="27"/>
        <v>0</v>
      </c>
      <c r="Q98" s="144">
        <f t="shared" si="27"/>
        <v>0</v>
      </c>
      <c r="R98" s="145">
        <f t="shared" si="27"/>
        <v>0</v>
      </c>
      <c r="S98" s="71"/>
      <c r="T98" s="4"/>
      <c r="V98"/>
      <c r="W98"/>
      <c r="X98"/>
      <c r="Y98"/>
      <c r="Z98"/>
      <c r="AA98"/>
    </row>
    <row r="99" spans="2:27" s="3" customFormat="1" ht="16.5" thickBot="1" x14ac:dyDescent="0.3">
      <c r="B99" s="23"/>
      <c r="C99" s="72"/>
      <c r="D99" s="133"/>
      <c r="E99" s="133"/>
      <c r="F99" s="133"/>
      <c r="G99" s="133"/>
      <c r="H99" s="133"/>
      <c r="I99" s="133"/>
      <c r="J99" s="133"/>
      <c r="K99" s="133"/>
      <c r="L99" s="133"/>
      <c r="M99" s="133"/>
      <c r="N99" s="133"/>
      <c r="O99" s="133"/>
      <c r="P99" s="133"/>
      <c r="Q99" s="133"/>
      <c r="R99" s="133"/>
      <c r="S99" s="71"/>
      <c r="T99" s="4"/>
      <c r="V99"/>
      <c r="W99"/>
      <c r="X99"/>
      <c r="Y99"/>
      <c r="Z99"/>
      <c r="AA99"/>
    </row>
    <row r="100" spans="2:27" s="3" customFormat="1" ht="16.5" thickBot="1" x14ac:dyDescent="0.3">
      <c r="B100" s="23"/>
      <c r="C100" s="72"/>
      <c r="D100" s="180" t="s">
        <v>63</v>
      </c>
      <c r="E100" s="135" t="s">
        <v>60</v>
      </c>
      <c r="F100" s="109">
        <f>F$11</f>
        <v>45870</v>
      </c>
      <c r="G100" s="105">
        <f t="shared" ref="G100:Q100" si="28">G$11</f>
        <v>45901</v>
      </c>
      <c r="H100" s="105">
        <f t="shared" si="28"/>
        <v>45931</v>
      </c>
      <c r="I100" s="105">
        <f t="shared" si="28"/>
        <v>45962</v>
      </c>
      <c r="J100" s="105">
        <f t="shared" si="28"/>
        <v>45992</v>
      </c>
      <c r="K100" s="105">
        <f t="shared" si="28"/>
        <v>46023</v>
      </c>
      <c r="L100" s="105">
        <f t="shared" si="28"/>
        <v>46054</v>
      </c>
      <c r="M100" s="105">
        <f t="shared" si="28"/>
        <v>46082</v>
      </c>
      <c r="N100" s="105">
        <f t="shared" si="28"/>
        <v>46113</v>
      </c>
      <c r="O100" s="105">
        <f t="shared" si="28"/>
        <v>46143</v>
      </c>
      <c r="P100" s="105">
        <f t="shared" si="28"/>
        <v>46174</v>
      </c>
      <c r="Q100" s="114">
        <f t="shared" si="28"/>
        <v>46204</v>
      </c>
      <c r="R100" s="115" t="s">
        <v>27</v>
      </c>
      <c r="S100" s="71"/>
      <c r="T100" s="4"/>
      <c r="V100"/>
      <c r="W100"/>
      <c r="X100"/>
      <c r="Y100"/>
      <c r="Z100"/>
      <c r="AA100"/>
    </row>
    <row r="101" spans="2:27" s="3" customFormat="1" x14ac:dyDescent="0.25">
      <c r="B101" s="23"/>
      <c r="C101" s="72"/>
      <c r="D101" s="106" t="s">
        <v>61</v>
      </c>
      <c r="E101" s="134" t="s">
        <v>131</v>
      </c>
      <c r="F101" s="155"/>
      <c r="G101" s="156"/>
      <c r="H101" s="156"/>
      <c r="I101" s="156"/>
      <c r="J101" s="156"/>
      <c r="K101" s="156"/>
      <c r="L101" s="156"/>
      <c r="M101" s="156"/>
      <c r="N101" s="156"/>
      <c r="O101" s="156"/>
      <c r="P101" s="156"/>
      <c r="Q101" s="157"/>
      <c r="R101" s="127">
        <f t="shared" ref="R101:R102" si="29">SUM(F101:Q101)</f>
        <v>0</v>
      </c>
      <c r="S101" s="71"/>
      <c r="T101" s="4"/>
      <c r="V101"/>
      <c r="W101"/>
      <c r="X101"/>
      <c r="Y101"/>
      <c r="Z101"/>
      <c r="AA101"/>
    </row>
    <row r="102" spans="2:27" s="3" customFormat="1" ht="16.5" thickBot="1" x14ac:dyDescent="0.3">
      <c r="B102" s="23"/>
      <c r="C102" s="72"/>
      <c r="D102" s="118" t="s">
        <v>61</v>
      </c>
      <c r="E102" s="136" t="s">
        <v>18</v>
      </c>
      <c r="F102" s="158">
        <v>1946581</v>
      </c>
      <c r="G102" s="159">
        <v>1946581</v>
      </c>
      <c r="H102" s="159">
        <v>1946581</v>
      </c>
      <c r="I102" s="159">
        <v>1946581</v>
      </c>
      <c r="J102" s="159">
        <v>1946581</v>
      </c>
      <c r="K102" s="159">
        <v>1946581</v>
      </c>
      <c r="L102" s="159">
        <v>1946581</v>
      </c>
      <c r="M102" s="159">
        <v>1946581</v>
      </c>
      <c r="N102" s="159">
        <v>1946581</v>
      </c>
      <c r="O102" s="159">
        <v>1946581</v>
      </c>
      <c r="P102" s="159">
        <v>1946581</v>
      </c>
      <c r="Q102" s="160">
        <v>1946581</v>
      </c>
      <c r="R102" s="140">
        <f t="shared" si="29"/>
        <v>23358972</v>
      </c>
      <c r="S102" s="71"/>
      <c r="T102" s="4"/>
      <c r="V102"/>
      <c r="W102"/>
      <c r="X102"/>
      <c r="Y102"/>
      <c r="Z102"/>
      <c r="AA102"/>
    </row>
    <row r="103" spans="2:27" s="3" customFormat="1" ht="16.5" thickBot="1" x14ac:dyDescent="0.3">
      <c r="B103" s="23"/>
      <c r="C103" s="72"/>
      <c r="D103" s="125" t="s">
        <v>61</v>
      </c>
      <c r="E103" s="141" t="s">
        <v>19</v>
      </c>
      <c r="F103" s="142">
        <f t="shared" ref="F103:R103" si="30">F101/F102</f>
        <v>0</v>
      </c>
      <c r="G103" s="143">
        <f t="shared" si="30"/>
        <v>0</v>
      </c>
      <c r="H103" s="143">
        <f>H101/H102</f>
        <v>0</v>
      </c>
      <c r="I103" s="143">
        <f t="shared" si="30"/>
        <v>0</v>
      </c>
      <c r="J103" s="143">
        <f t="shared" si="30"/>
        <v>0</v>
      </c>
      <c r="K103" s="143">
        <f t="shared" si="30"/>
        <v>0</v>
      </c>
      <c r="L103" s="143">
        <f t="shared" si="30"/>
        <v>0</v>
      </c>
      <c r="M103" s="143">
        <f t="shared" si="30"/>
        <v>0</v>
      </c>
      <c r="N103" s="143">
        <f t="shared" si="30"/>
        <v>0</v>
      </c>
      <c r="O103" s="143">
        <f t="shared" si="30"/>
        <v>0</v>
      </c>
      <c r="P103" s="143">
        <f t="shared" si="30"/>
        <v>0</v>
      </c>
      <c r="Q103" s="144">
        <f t="shared" si="30"/>
        <v>0</v>
      </c>
      <c r="R103" s="145">
        <f t="shared" si="30"/>
        <v>0</v>
      </c>
      <c r="S103" s="71"/>
      <c r="T103" s="4"/>
      <c r="V103"/>
      <c r="W103"/>
      <c r="X103"/>
      <c r="Y103"/>
      <c r="Z103"/>
      <c r="AA103"/>
    </row>
    <row r="104" spans="2:27" s="3" customFormat="1" ht="16.5" thickBot="1" x14ac:dyDescent="0.3">
      <c r="B104" s="23"/>
      <c r="C104" s="72"/>
      <c r="D104" s="133"/>
      <c r="E104" s="133"/>
      <c r="F104" s="133"/>
      <c r="G104" s="133"/>
      <c r="H104" s="133"/>
      <c r="I104" s="133"/>
      <c r="J104" s="133"/>
      <c r="K104" s="133"/>
      <c r="L104" s="133"/>
      <c r="M104" s="133"/>
      <c r="N104" s="133"/>
      <c r="O104" s="133"/>
      <c r="P104" s="133"/>
      <c r="Q104" s="133"/>
      <c r="R104" s="133"/>
      <c r="S104" s="71"/>
      <c r="T104" s="4"/>
      <c r="V104"/>
      <c r="W104"/>
      <c r="X104"/>
      <c r="Y104"/>
      <c r="Z104"/>
      <c r="AA104"/>
    </row>
    <row r="105" spans="2:27" s="3" customFormat="1" ht="16.5" thickBot="1" x14ac:dyDescent="0.3">
      <c r="B105" s="23"/>
      <c r="C105" s="72"/>
      <c r="D105" s="180" t="s">
        <v>63</v>
      </c>
      <c r="E105" s="135" t="s">
        <v>60</v>
      </c>
      <c r="F105" s="109">
        <f>F$11</f>
        <v>45870</v>
      </c>
      <c r="G105" s="105">
        <f t="shared" ref="G105:Q105" si="31">G$11</f>
        <v>45901</v>
      </c>
      <c r="H105" s="105">
        <f t="shared" si="31"/>
        <v>45931</v>
      </c>
      <c r="I105" s="105">
        <f t="shared" si="31"/>
        <v>45962</v>
      </c>
      <c r="J105" s="105">
        <f t="shared" si="31"/>
        <v>45992</v>
      </c>
      <c r="K105" s="105">
        <f t="shared" si="31"/>
        <v>46023</v>
      </c>
      <c r="L105" s="105">
        <f t="shared" si="31"/>
        <v>46054</v>
      </c>
      <c r="M105" s="105">
        <f t="shared" si="31"/>
        <v>46082</v>
      </c>
      <c r="N105" s="105">
        <f t="shared" si="31"/>
        <v>46113</v>
      </c>
      <c r="O105" s="105">
        <f t="shared" si="31"/>
        <v>46143</v>
      </c>
      <c r="P105" s="105">
        <f t="shared" si="31"/>
        <v>46174</v>
      </c>
      <c r="Q105" s="114">
        <f t="shared" si="31"/>
        <v>46204</v>
      </c>
      <c r="R105" s="115" t="s">
        <v>27</v>
      </c>
      <c r="S105" s="71"/>
      <c r="T105" s="4"/>
      <c r="V105"/>
      <c r="W105"/>
      <c r="X105"/>
      <c r="Y105"/>
      <c r="Z105"/>
      <c r="AA105"/>
    </row>
    <row r="106" spans="2:27" s="3" customFormat="1" x14ac:dyDescent="0.25">
      <c r="B106" s="23"/>
      <c r="C106" s="72"/>
      <c r="D106" s="106" t="s">
        <v>62</v>
      </c>
      <c r="E106" s="134" t="s">
        <v>131</v>
      </c>
      <c r="F106" s="185">
        <f t="shared" ref="F106:Q106" si="32">F96-F101</f>
        <v>0</v>
      </c>
      <c r="G106" s="186">
        <f t="shared" si="32"/>
        <v>0</v>
      </c>
      <c r="H106" s="186">
        <f t="shared" si="32"/>
        <v>0</v>
      </c>
      <c r="I106" s="186">
        <f t="shared" si="32"/>
        <v>0</v>
      </c>
      <c r="J106" s="186">
        <f t="shared" si="32"/>
        <v>0</v>
      </c>
      <c r="K106" s="186">
        <f t="shared" si="32"/>
        <v>0</v>
      </c>
      <c r="L106" s="186">
        <f t="shared" si="32"/>
        <v>0</v>
      </c>
      <c r="M106" s="186">
        <f t="shared" si="32"/>
        <v>0</v>
      </c>
      <c r="N106" s="186">
        <f t="shared" si="32"/>
        <v>0</v>
      </c>
      <c r="O106" s="186">
        <f t="shared" si="32"/>
        <v>0</v>
      </c>
      <c r="P106" s="186">
        <f t="shared" si="32"/>
        <v>0</v>
      </c>
      <c r="Q106" s="187">
        <f t="shared" si="32"/>
        <v>0</v>
      </c>
      <c r="R106" s="127">
        <f t="shared" ref="R106:R107" si="33">SUM(F106:Q106)</f>
        <v>0</v>
      </c>
      <c r="S106" s="71"/>
      <c r="T106" s="4"/>
      <c r="V106"/>
      <c r="W106"/>
      <c r="X106"/>
      <c r="Y106"/>
      <c r="Z106"/>
      <c r="AA106"/>
    </row>
    <row r="107" spans="2:27" s="3" customFormat="1" ht="16.5" thickBot="1" x14ac:dyDescent="0.3">
      <c r="B107" s="23"/>
      <c r="C107" s="72"/>
      <c r="D107" s="118" t="s">
        <v>62</v>
      </c>
      <c r="E107" s="136" t="s">
        <v>18</v>
      </c>
      <c r="F107" s="158">
        <v>54615</v>
      </c>
      <c r="G107" s="159">
        <v>55174</v>
      </c>
      <c r="H107" s="159">
        <v>55739</v>
      </c>
      <c r="I107" s="159">
        <v>56310</v>
      </c>
      <c r="J107" s="159">
        <v>56886</v>
      </c>
      <c r="K107" s="159">
        <v>57468</v>
      </c>
      <c r="L107" s="159">
        <v>58056</v>
      </c>
      <c r="M107" s="159">
        <v>58650</v>
      </c>
      <c r="N107" s="159">
        <v>59250</v>
      </c>
      <c r="O107" s="159">
        <v>59857</v>
      </c>
      <c r="P107" s="159">
        <v>60470</v>
      </c>
      <c r="Q107" s="160">
        <v>61089</v>
      </c>
      <c r="R107" s="140">
        <f t="shared" si="33"/>
        <v>693564</v>
      </c>
      <c r="S107" s="71"/>
      <c r="T107" s="4"/>
      <c r="V107"/>
      <c r="W107"/>
      <c r="X107"/>
      <c r="Y107"/>
      <c r="Z107"/>
      <c r="AA107"/>
    </row>
    <row r="108" spans="2:27" s="3" customFormat="1" ht="16.5" thickBot="1" x14ac:dyDescent="0.3">
      <c r="B108" s="23"/>
      <c r="C108" s="72"/>
      <c r="D108" s="125" t="s">
        <v>62</v>
      </c>
      <c r="E108" s="141" t="s">
        <v>19</v>
      </c>
      <c r="F108" s="142">
        <f t="shared" ref="F108:R108" si="34">F106/F107</f>
        <v>0</v>
      </c>
      <c r="G108" s="143">
        <f t="shared" si="34"/>
        <v>0</v>
      </c>
      <c r="H108" s="143">
        <f t="shared" si="34"/>
        <v>0</v>
      </c>
      <c r="I108" s="143">
        <f t="shared" si="34"/>
        <v>0</v>
      </c>
      <c r="J108" s="143">
        <f t="shared" si="34"/>
        <v>0</v>
      </c>
      <c r="K108" s="143">
        <f t="shared" si="34"/>
        <v>0</v>
      </c>
      <c r="L108" s="143">
        <f t="shared" si="34"/>
        <v>0</v>
      </c>
      <c r="M108" s="143">
        <f t="shared" si="34"/>
        <v>0</v>
      </c>
      <c r="N108" s="143">
        <f t="shared" si="34"/>
        <v>0</v>
      </c>
      <c r="O108" s="143">
        <f t="shared" si="34"/>
        <v>0</v>
      </c>
      <c r="P108" s="143">
        <f t="shared" si="34"/>
        <v>0</v>
      </c>
      <c r="Q108" s="144">
        <f t="shared" si="34"/>
        <v>0</v>
      </c>
      <c r="R108" s="145">
        <f t="shared" si="34"/>
        <v>0</v>
      </c>
      <c r="S108" s="71"/>
      <c r="T108" s="4"/>
      <c r="V108"/>
      <c r="W108"/>
      <c r="X108"/>
      <c r="Y108"/>
      <c r="Z108"/>
      <c r="AA108"/>
    </row>
    <row r="109" spans="2:27" s="3" customFormat="1" x14ac:dyDescent="0.25">
      <c r="B109" s="23"/>
      <c r="C109" s="73"/>
      <c r="D109" s="74"/>
      <c r="E109" s="74"/>
      <c r="F109" s="7"/>
      <c r="G109" s="7"/>
      <c r="H109" s="7"/>
      <c r="I109" s="75"/>
      <c r="J109" s="7"/>
      <c r="K109" s="7"/>
      <c r="L109" s="7"/>
      <c r="M109" s="7"/>
      <c r="N109" s="7"/>
      <c r="O109" s="7"/>
      <c r="P109" s="7"/>
      <c r="Q109" s="7"/>
      <c r="R109" s="7"/>
      <c r="S109" s="76"/>
      <c r="T109" s="4"/>
      <c r="V109"/>
      <c r="W109"/>
      <c r="X109"/>
      <c r="Y109"/>
      <c r="Z109"/>
      <c r="AA109"/>
    </row>
    <row r="110" spans="2:27" s="3" customFormat="1" ht="16.5" thickBot="1" x14ac:dyDescent="0.3">
      <c r="B110" s="24"/>
      <c r="C110" s="25"/>
      <c r="D110" s="25"/>
      <c r="E110" s="25"/>
      <c r="F110" s="25"/>
      <c r="G110" s="25"/>
      <c r="H110" s="25"/>
      <c r="I110" s="25"/>
      <c r="J110" s="25"/>
      <c r="K110" s="25"/>
      <c r="L110" s="25"/>
      <c r="M110" s="25"/>
      <c r="N110" s="25"/>
      <c r="O110" s="25"/>
      <c r="P110" s="25"/>
      <c r="Q110" s="25"/>
      <c r="R110" s="25"/>
      <c r="S110" s="42"/>
      <c r="T110" s="26"/>
    </row>
  </sheetData>
  <sheetProtection algorithmName="SHA-512" hashValue="hsTwx4b4wxBUyNhufdh1Dehfn0tV2B0gNsvgfTw+/4D3JLRdK7ryq+Dvoe2mpTEHhGkeg18PmNorkJnf10Sazg==" saltValue="Ooeq+wKNkS+QOfFQSXB6yQ==" spinCount="100000" sheet="1" formatColumns="0" formatRows="0"/>
  <dataValidations count="1">
    <dataValidation type="decimal" allowBlank="1" showInputMessage="1" showErrorMessage="1" sqref="F101:Q101 F91:Q91 F12:Q76" xr:uid="{6B6C004C-85CF-4C9B-9670-49177C756EA6}">
      <formula1>-100000000</formula1>
      <formula2>100000000</formula2>
    </dataValidation>
  </dataValidations>
  <printOptions horizontalCentered="1"/>
  <pageMargins left="0.7" right="0.7" top="0.75" bottom="0.75" header="0.3" footer="0.3"/>
  <pageSetup scale="30" orientation="landscape" r:id="rId1"/>
  <headerFooter scaleWithDoc="0">
    <oddFooter>&amp;L&amp;F&amp;R&amp;P of &amp;N</oddFooter>
  </headerFooter>
  <rowBreaks count="1" manualBreakCount="1">
    <brk id="7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A94E-827A-459D-A283-1525FDD9C32F}">
  <sheetPr>
    <tabColor theme="9" tint="0.59999389629810485"/>
    <pageSetUpPr fitToPage="1"/>
  </sheetPr>
  <dimension ref="A1:AA60"/>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Upstate'!D2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Upstate'!D3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Upstate'!D4</f>
        <v>Upstate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Upstate'!D6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4 Service - Upstate'!D7</f>
        <v>Contract Year 4 : 08/01/2025 - 07/31/2026</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7"/>
      <c r="D9" s="78" t="s">
        <v>1</v>
      </c>
      <c r="E9" s="79"/>
      <c r="F9" s="79"/>
      <c r="G9" s="79"/>
      <c r="H9" s="79"/>
      <c r="I9" s="79"/>
      <c r="J9" s="79"/>
      <c r="K9" s="79"/>
      <c r="L9" s="79"/>
      <c r="M9" s="79"/>
      <c r="N9" s="79"/>
      <c r="O9" s="79"/>
      <c r="P9" s="79"/>
      <c r="Q9" s="79"/>
      <c r="R9" s="80"/>
      <c r="S9" s="81"/>
      <c r="T9" s="15"/>
    </row>
    <row r="10" spans="2:27" ht="13.5" thickBot="1" x14ac:dyDescent="0.25">
      <c r="B10" s="13"/>
      <c r="C10" s="82"/>
      <c r="D10" s="14"/>
      <c r="E10" s="14"/>
      <c r="F10" s="14"/>
      <c r="G10" s="14"/>
      <c r="H10" s="14"/>
      <c r="I10" s="14"/>
      <c r="J10" s="14"/>
      <c r="K10" s="14"/>
      <c r="L10" s="14"/>
      <c r="M10" s="14"/>
      <c r="N10" s="14"/>
      <c r="O10" s="14"/>
      <c r="P10" s="14"/>
      <c r="Q10" s="14"/>
      <c r="R10" s="14"/>
      <c r="S10" s="83"/>
      <c r="T10" s="15"/>
    </row>
    <row r="11" spans="2:27" ht="13.5" thickBot="1" x14ac:dyDescent="0.25">
      <c r="B11" s="13"/>
      <c r="C11" s="82"/>
      <c r="D11" s="362" t="s">
        <v>41</v>
      </c>
      <c r="E11" s="363"/>
      <c r="F11" s="109">
        <f>DATE(YEAR('Year 1 Admin - Upstate'!F11)+3,MONTH('Year 1 Admin - Upstate'!F11),1)</f>
        <v>45870</v>
      </c>
      <c r="G11" s="105">
        <f>IF(MONTH(F11)=12,DATE(YEAR(F11)+1,1,1),DATE(YEAR(F11),MONTH(F11)+1,1))</f>
        <v>45901</v>
      </c>
      <c r="H11" s="105">
        <f t="shared" ref="H11:Q11" si="0">IF(MONTH(G11)=12,DATE(YEAR(G11)+1,1,1),DATE(YEAR(G11),MONTH(G11)+1,1))</f>
        <v>45931</v>
      </c>
      <c r="I11" s="105">
        <f t="shared" si="0"/>
        <v>45962</v>
      </c>
      <c r="J11" s="105">
        <f t="shared" si="0"/>
        <v>45992</v>
      </c>
      <c r="K11" s="105">
        <f t="shared" si="0"/>
        <v>46023</v>
      </c>
      <c r="L11" s="105">
        <f t="shared" si="0"/>
        <v>46054</v>
      </c>
      <c r="M11" s="105">
        <f t="shared" si="0"/>
        <v>46082</v>
      </c>
      <c r="N11" s="105">
        <f t="shared" si="0"/>
        <v>46113</v>
      </c>
      <c r="O11" s="105">
        <f t="shared" si="0"/>
        <v>46143</v>
      </c>
      <c r="P11" s="105">
        <f t="shared" si="0"/>
        <v>46174</v>
      </c>
      <c r="Q11" s="114">
        <f t="shared" si="0"/>
        <v>46204</v>
      </c>
      <c r="R11" s="115" t="s">
        <v>27</v>
      </c>
      <c r="S11" s="83"/>
      <c r="T11" s="15"/>
    </row>
    <row r="12" spans="2:27" ht="15.75" x14ac:dyDescent="0.25">
      <c r="B12" s="13"/>
      <c r="C12" s="82"/>
      <c r="D12" s="364" t="s">
        <v>2</v>
      </c>
      <c r="E12" s="365"/>
      <c r="F12" s="155"/>
      <c r="G12" s="156"/>
      <c r="H12" s="156"/>
      <c r="I12" s="156"/>
      <c r="J12" s="156"/>
      <c r="K12" s="156"/>
      <c r="L12" s="156"/>
      <c r="M12" s="156"/>
      <c r="N12" s="156"/>
      <c r="O12" s="156"/>
      <c r="P12" s="156"/>
      <c r="Q12" s="157"/>
      <c r="R12" s="127">
        <f>SUM(F12:Q12)</f>
        <v>0</v>
      </c>
      <c r="S12" s="83"/>
      <c r="T12" s="15"/>
    </row>
    <row r="13" spans="2:27" ht="15.75" x14ac:dyDescent="0.25">
      <c r="B13" s="13"/>
      <c r="C13" s="82"/>
      <c r="D13" s="366" t="s">
        <v>3</v>
      </c>
      <c r="E13" s="367"/>
      <c r="F13" s="150"/>
      <c r="G13" s="146"/>
      <c r="H13" s="146"/>
      <c r="I13" s="146"/>
      <c r="J13" s="146"/>
      <c r="K13" s="146"/>
      <c r="L13" s="146"/>
      <c r="M13" s="146"/>
      <c r="N13" s="146"/>
      <c r="O13" s="146"/>
      <c r="P13" s="146"/>
      <c r="Q13" s="151"/>
      <c r="R13" s="123">
        <f t="shared" ref="R13:R22" si="1">SUM(F13:Q13)</f>
        <v>0</v>
      </c>
      <c r="S13" s="83"/>
      <c r="T13" s="15"/>
    </row>
    <row r="14" spans="2:27" ht="15.75" x14ac:dyDescent="0.25">
      <c r="B14" s="13"/>
      <c r="C14" s="82"/>
      <c r="D14" s="366" t="s">
        <v>4</v>
      </c>
      <c r="E14" s="367"/>
      <c r="F14" s="150"/>
      <c r="G14" s="146"/>
      <c r="H14" s="146"/>
      <c r="I14" s="146"/>
      <c r="J14" s="146"/>
      <c r="K14" s="146"/>
      <c r="L14" s="146"/>
      <c r="M14" s="146"/>
      <c r="N14" s="146"/>
      <c r="O14" s="146"/>
      <c r="P14" s="146"/>
      <c r="Q14" s="151"/>
      <c r="R14" s="123">
        <f t="shared" si="1"/>
        <v>0</v>
      </c>
      <c r="S14" s="83"/>
      <c r="T14" s="15"/>
    </row>
    <row r="15" spans="2:27" ht="15.75" x14ac:dyDescent="0.25">
      <c r="B15" s="13"/>
      <c r="C15" s="82"/>
      <c r="D15" s="366" t="s">
        <v>5</v>
      </c>
      <c r="E15" s="367"/>
      <c r="F15" s="150"/>
      <c r="G15" s="146"/>
      <c r="H15" s="146"/>
      <c r="I15" s="146"/>
      <c r="J15" s="146"/>
      <c r="K15" s="146"/>
      <c r="L15" s="146"/>
      <c r="M15" s="146"/>
      <c r="N15" s="146"/>
      <c r="O15" s="146"/>
      <c r="P15" s="146"/>
      <c r="Q15" s="151"/>
      <c r="R15" s="123">
        <f t="shared" si="1"/>
        <v>0</v>
      </c>
      <c r="S15" s="83"/>
      <c r="T15" s="15"/>
    </row>
    <row r="16" spans="2:27" ht="15.75" x14ac:dyDescent="0.25">
      <c r="B16" s="13"/>
      <c r="C16" s="82"/>
      <c r="D16" s="366" t="s">
        <v>6</v>
      </c>
      <c r="E16" s="367"/>
      <c r="F16" s="150"/>
      <c r="G16" s="146"/>
      <c r="H16" s="146"/>
      <c r="I16" s="146"/>
      <c r="J16" s="146"/>
      <c r="K16" s="146"/>
      <c r="L16" s="146"/>
      <c r="M16" s="146"/>
      <c r="N16" s="146"/>
      <c r="O16" s="146"/>
      <c r="P16" s="146"/>
      <c r="Q16" s="151"/>
      <c r="R16" s="123">
        <f t="shared" si="1"/>
        <v>0</v>
      </c>
      <c r="S16" s="83"/>
      <c r="T16" s="15"/>
    </row>
    <row r="17" spans="2:20" ht="15.75" x14ac:dyDescent="0.25">
      <c r="B17" s="13"/>
      <c r="C17" s="82"/>
      <c r="D17" s="366" t="s">
        <v>7</v>
      </c>
      <c r="E17" s="367"/>
      <c r="F17" s="150"/>
      <c r="G17" s="146"/>
      <c r="H17" s="146"/>
      <c r="I17" s="146"/>
      <c r="J17" s="146"/>
      <c r="K17" s="146"/>
      <c r="L17" s="146"/>
      <c r="M17" s="146"/>
      <c r="N17" s="146"/>
      <c r="O17" s="146"/>
      <c r="P17" s="146"/>
      <c r="Q17" s="151"/>
      <c r="R17" s="123">
        <f t="shared" si="1"/>
        <v>0</v>
      </c>
      <c r="S17" s="83"/>
      <c r="T17" s="15"/>
    </row>
    <row r="18" spans="2:20" ht="15.75" x14ac:dyDescent="0.25">
      <c r="B18" s="13"/>
      <c r="C18" s="82"/>
      <c r="D18" s="366" t="s">
        <v>8</v>
      </c>
      <c r="E18" s="367"/>
      <c r="F18" s="150"/>
      <c r="G18" s="146"/>
      <c r="H18" s="146"/>
      <c r="I18" s="146"/>
      <c r="J18" s="146"/>
      <c r="K18" s="146"/>
      <c r="L18" s="146"/>
      <c r="M18" s="146"/>
      <c r="N18" s="146"/>
      <c r="O18" s="146"/>
      <c r="P18" s="146"/>
      <c r="Q18" s="151"/>
      <c r="R18" s="123">
        <f t="shared" si="1"/>
        <v>0</v>
      </c>
      <c r="S18" s="83"/>
      <c r="T18" s="15"/>
    </row>
    <row r="19" spans="2:20" ht="15.75" x14ac:dyDescent="0.25">
      <c r="B19" s="13"/>
      <c r="C19" s="82"/>
      <c r="D19" s="366" t="s">
        <v>9</v>
      </c>
      <c r="E19" s="367"/>
      <c r="F19" s="150"/>
      <c r="G19" s="146"/>
      <c r="H19" s="146"/>
      <c r="I19" s="146"/>
      <c r="J19" s="146"/>
      <c r="K19" s="146"/>
      <c r="L19" s="146"/>
      <c r="M19" s="146"/>
      <c r="N19" s="146"/>
      <c r="O19" s="146"/>
      <c r="P19" s="146"/>
      <c r="Q19" s="151"/>
      <c r="R19" s="123">
        <f t="shared" si="1"/>
        <v>0</v>
      </c>
      <c r="S19" s="83"/>
      <c r="T19" s="15"/>
    </row>
    <row r="20" spans="2:20" ht="15.75" x14ac:dyDescent="0.25">
      <c r="B20" s="13"/>
      <c r="C20" s="82"/>
      <c r="D20" s="106" t="s">
        <v>20</v>
      </c>
      <c r="E20" s="178" t="s">
        <v>15</v>
      </c>
      <c r="F20" s="150"/>
      <c r="G20" s="146"/>
      <c r="H20" s="146"/>
      <c r="I20" s="146"/>
      <c r="J20" s="146"/>
      <c r="K20" s="146"/>
      <c r="L20" s="146"/>
      <c r="M20" s="146"/>
      <c r="N20" s="146"/>
      <c r="O20" s="146"/>
      <c r="P20" s="146"/>
      <c r="Q20" s="151"/>
      <c r="R20" s="123">
        <f t="shared" si="1"/>
        <v>0</v>
      </c>
      <c r="S20" s="83"/>
      <c r="T20" s="15"/>
    </row>
    <row r="21" spans="2:20" ht="15.75" x14ac:dyDescent="0.25">
      <c r="B21" s="13"/>
      <c r="C21" s="82"/>
      <c r="D21" s="107" t="s">
        <v>20</v>
      </c>
      <c r="E21" s="178" t="s">
        <v>15</v>
      </c>
      <c r="F21" s="150"/>
      <c r="G21" s="146"/>
      <c r="H21" s="146"/>
      <c r="I21" s="146"/>
      <c r="J21" s="146"/>
      <c r="K21" s="146"/>
      <c r="L21" s="146"/>
      <c r="M21" s="146"/>
      <c r="N21" s="146"/>
      <c r="O21" s="146"/>
      <c r="P21" s="146"/>
      <c r="Q21" s="151"/>
      <c r="R21" s="123">
        <f t="shared" si="1"/>
        <v>0</v>
      </c>
      <c r="S21" s="83"/>
      <c r="T21" s="15"/>
    </row>
    <row r="22" spans="2:20" ht="16.5" thickBot="1" x14ac:dyDescent="0.3">
      <c r="B22" s="13"/>
      <c r="C22" s="82"/>
      <c r="D22" s="108" t="s">
        <v>20</v>
      </c>
      <c r="E22" s="179" t="s">
        <v>15</v>
      </c>
      <c r="F22" s="164"/>
      <c r="G22" s="165"/>
      <c r="H22" s="165"/>
      <c r="I22" s="165"/>
      <c r="J22" s="165"/>
      <c r="K22" s="165"/>
      <c r="L22" s="165"/>
      <c r="M22" s="165"/>
      <c r="N22" s="165"/>
      <c r="O22" s="165"/>
      <c r="P22" s="165"/>
      <c r="Q22" s="166"/>
      <c r="R22" s="167">
        <f t="shared" si="1"/>
        <v>0</v>
      </c>
      <c r="S22" s="83"/>
      <c r="T22" s="15"/>
    </row>
    <row r="23" spans="2:20" ht="15.75" x14ac:dyDescent="0.25">
      <c r="B23" s="13"/>
      <c r="C23" s="84"/>
      <c r="D23" s="7"/>
      <c r="E23" s="85"/>
      <c r="F23" s="85"/>
      <c r="G23" s="85"/>
      <c r="H23" s="85"/>
      <c r="I23" s="85"/>
      <c r="J23" s="85"/>
      <c r="K23" s="85"/>
      <c r="L23" s="85"/>
      <c r="M23" s="85"/>
      <c r="N23" s="85"/>
      <c r="O23" s="85"/>
      <c r="P23" s="85"/>
      <c r="Q23" s="85"/>
      <c r="R23" s="85"/>
      <c r="S23" s="86"/>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7"/>
      <c r="D25" s="78" t="s">
        <v>30</v>
      </c>
      <c r="E25" s="79"/>
      <c r="F25" s="79"/>
      <c r="G25" s="79"/>
      <c r="H25" s="79"/>
      <c r="I25" s="79"/>
      <c r="J25" s="79"/>
      <c r="K25" s="79"/>
      <c r="L25" s="79"/>
      <c r="M25" s="79"/>
      <c r="N25" s="79"/>
      <c r="O25" s="79"/>
      <c r="P25" s="79"/>
      <c r="Q25" s="79"/>
      <c r="R25" s="80"/>
      <c r="S25" s="81"/>
      <c r="T25" s="15"/>
    </row>
    <row r="26" spans="2:20" ht="13.5" thickBot="1" x14ac:dyDescent="0.25">
      <c r="B26" s="13"/>
      <c r="C26" s="82"/>
      <c r="D26" s="14"/>
      <c r="E26" s="14"/>
      <c r="F26" s="14"/>
      <c r="G26" s="14"/>
      <c r="H26" s="14"/>
      <c r="I26" s="14"/>
      <c r="J26" s="14"/>
      <c r="K26" s="14"/>
      <c r="L26" s="14"/>
      <c r="M26" s="14"/>
      <c r="N26" s="14"/>
      <c r="O26" s="14"/>
      <c r="P26" s="14"/>
      <c r="Q26" s="14"/>
      <c r="R26" s="14"/>
      <c r="S26" s="83"/>
      <c r="T26" s="15"/>
    </row>
    <row r="27" spans="2:20" ht="13.5" thickBot="1" x14ac:dyDescent="0.25">
      <c r="B27" s="13"/>
      <c r="C27" s="82"/>
      <c r="D27" s="362" t="s">
        <v>41</v>
      </c>
      <c r="E27" s="363"/>
      <c r="F27" s="109">
        <f>F$11</f>
        <v>45870</v>
      </c>
      <c r="G27" s="105">
        <f t="shared" ref="G27:Q27" si="2">G$11</f>
        <v>45901</v>
      </c>
      <c r="H27" s="105">
        <f t="shared" si="2"/>
        <v>45931</v>
      </c>
      <c r="I27" s="105">
        <f t="shared" si="2"/>
        <v>45962</v>
      </c>
      <c r="J27" s="105">
        <f t="shared" si="2"/>
        <v>45992</v>
      </c>
      <c r="K27" s="105">
        <f t="shared" si="2"/>
        <v>46023</v>
      </c>
      <c r="L27" s="105">
        <f t="shared" si="2"/>
        <v>46054</v>
      </c>
      <c r="M27" s="105">
        <f t="shared" si="2"/>
        <v>46082</v>
      </c>
      <c r="N27" s="105">
        <f t="shared" si="2"/>
        <v>46113</v>
      </c>
      <c r="O27" s="105">
        <f t="shared" si="2"/>
        <v>46143</v>
      </c>
      <c r="P27" s="105">
        <f t="shared" si="2"/>
        <v>46174</v>
      </c>
      <c r="Q27" s="114">
        <f t="shared" si="2"/>
        <v>46204</v>
      </c>
      <c r="R27" s="115" t="s">
        <v>27</v>
      </c>
      <c r="S27" s="83"/>
      <c r="T27" s="15"/>
    </row>
    <row r="28" spans="2:20" ht="15.75" x14ac:dyDescent="0.25">
      <c r="B28" s="13"/>
      <c r="C28" s="82"/>
      <c r="D28" s="364" t="s">
        <v>10</v>
      </c>
      <c r="E28" s="365"/>
      <c r="F28" s="155"/>
      <c r="G28" s="156"/>
      <c r="H28" s="156"/>
      <c r="I28" s="156"/>
      <c r="J28" s="156"/>
      <c r="K28" s="156"/>
      <c r="L28" s="156"/>
      <c r="M28" s="156"/>
      <c r="N28" s="156"/>
      <c r="O28" s="156"/>
      <c r="P28" s="156"/>
      <c r="Q28" s="157"/>
      <c r="R28" s="127">
        <f t="shared" ref="R28:R40" si="3">SUM(F28:Q28)</f>
        <v>0</v>
      </c>
      <c r="S28" s="83"/>
      <c r="T28" s="15"/>
    </row>
    <row r="29" spans="2:20" ht="15.75" x14ac:dyDescent="0.25">
      <c r="B29" s="13"/>
      <c r="C29" s="82"/>
      <c r="D29" s="366" t="s">
        <v>11</v>
      </c>
      <c r="E29" s="367"/>
      <c r="F29" s="150"/>
      <c r="G29" s="146"/>
      <c r="H29" s="146"/>
      <c r="I29" s="146"/>
      <c r="J29" s="146"/>
      <c r="K29" s="146"/>
      <c r="L29" s="146"/>
      <c r="M29" s="146"/>
      <c r="N29" s="146"/>
      <c r="O29" s="146"/>
      <c r="P29" s="146"/>
      <c r="Q29" s="151"/>
      <c r="R29" s="123">
        <f t="shared" si="3"/>
        <v>0</v>
      </c>
      <c r="S29" s="83"/>
      <c r="T29" s="15"/>
    </row>
    <row r="30" spans="2:20" ht="15.75" x14ac:dyDescent="0.25">
      <c r="B30" s="13"/>
      <c r="C30" s="82"/>
      <c r="D30" s="366" t="s">
        <v>12</v>
      </c>
      <c r="E30" s="367"/>
      <c r="F30" s="150"/>
      <c r="G30" s="146"/>
      <c r="H30" s="146"/>
      <c r="I30" s="146"/>
      <c r="J30" s="146"/>
      <c r="K30" s="146"/>
      <c r="L30" s="146"/>
      <c r="M30" s="146"/>
      <c r="N30" s="146"/>
      <c r="O30" s="146"/>
      <c r="P30" s="146"/>
      <c r="Q30" s="151"/>
      <c r="R30" s="123">
        <f t="shared" si="3"/>
        <v>0</v>
      </c>
      <c r="S30" s="83"/>
      <c r="T30" s="15"/>
    </row>
    <row r="31" spans="2:20" ht="15.75" x14ac:dyDescent="0.25">
      <c r="B31" s="13"/>
      <c r="C31" s="82"/>
      <c r="D31" s="366" t="s">
        <v>13</v>
      </c>
      <c r="E31" s="367"/>
      <c r="F31" s="150"/>
      <c r="G31" s="146"/>
      <c r="H31" s="146"/>
      <c r="I31" s="146"/>
      <c r="J31" s="146"/>
      <c r="K31" s="146"/>
      <c r="L31" s="146"/>
      <c r="M31" s="146"/>
      <c r="N31" s="146"/>
      <c r="O31" s="146"/>
      <c r="P31" s="146"/>
      <c r="Q31" s="151"/>
      <c r="R31" s="123">
        <f t="shared" si="3"/>
        <v>0</v>
      </c>
      <c r="S31" s="83"/>
      <c r="T31" s="15"/>
    </row>
    <row r="32" spans="2:20" ht="15.75" x14ac:dyDescent="0.25">
      <c r="B32" s="13"/>
      <c r="C32" s="82"/>
      <c r="D32" s="366" t="s">
        <v>14</v>
      </c>
      <c r="E32" s="367"/>
      <c r="F32" s="150"/>
      <c r="G32" s="146"/>
      <c r="H32" s="146"/>
      <c r="I32" s="146"/>
      <c r="J32" s="146"/>
      <c r="K32" s="146"/>
      <c r="L32" s="146"/>
      <c r="M32" s="146"/>
      <c r="N32" s="146"/>
      <c r="O32" s="146"/>
      <c r="P32" s="146"/>
      <c r="Q32" s="151"/>
      <c r="R32" s="123">
        <f t="shared" si="3"/>
        <v>0</v>
      </c>
      <c r="S32" s="83"/>
      <c r="T32" s="15"/>
    </row>
    <row r="33" spans="2:20" ht="15.75" x14ac:dyDescent="0.25">
      <c r="B33" s="13"/>
      <c r="C33" s="82"/>
      <c r="D33" s="106" t="s">
        <v>20</v>
      </c>
      <c r="E33" s="178" t="s">
        <v>15</v>
      </c>
      <c r="F33" s="150"/>
      <c r="G33" s="146"/>
      <c r="H33" s="146"/>
      <c r="I33" s="146"/>
      <c r="J33" s="146"/>
      <c r="K33" s="146"/>
      <c r="L33" s="146"/>
      <c r="M33" s="146"/>
      <c r="N33" s="146"/>
      <c r="O33" s="146"/>
      <c r="P33" s="146"/>
      <c r="Q33" s="151"/>
      <c r="R33" s="123">
        <f t="shared" si="3"/>
        <v>0</v>
      </c>
      <c r="S33" s="83"/>
      <c r="T33" s="15"/>
    </row>
    <row r="34" spans="2:20" ht="15.75" x14ac:dyDescent="0.25">
      <c r="B34" s="13"/>
      <c r="C34" s="82"/>
      <c r="D34" s="107" t="s">
        <v>20</v>
      </c>
      <c r="E34" s="178" t="s">
        <v>15</v>
      </c>
      <c r="F34" s="150"/>
      <c r="G34" s="146"/>
      <c r="H34" s="146"/>
      <c r="I34" s="146"/>
      <c r="J34" s="146"/>
      <c r="K34" s="146"/>
      <c r="L34" s="146"/>
      <c r="M34" s="146"/>
      <c r="N34" s="146"/>
      <c r="O34" s="146"/>
      <c r="P34" s="146"/>
      <c r="Q34" s="151"/>
      <c r="R34" s="123">
        <f t="shared" si="3"/>
        <v>0</v>
      </c>
      <c r="S34" s="83"/>
      <c r="T34" s="15"/>
    </row>
    <row r="35" spans="2:20" ht="15.75" x14ac:dyDescent="0.25">
      <c r="B35" s="13"/>
      <c r="C35" s="82"/>
      <c r="D35" s="107" t="s">
        <v>20</v>
      </c>
      <c r="E35" s="178" t="s">
        <v>15</v>
      </c>
      <c r="F35" s="150"/>
      <c r="G35" s="146"/>
      <c r="H35" s="146"/>
      <c r="I35" s="146"/>
      <c r="J35" s="146"/>
      <c r="K35" s="146"/>
      <c r="L35" s="146"/>
      <c r="M35" s="146"/>
      <c r="N35" s="146"/>
      <c r="O35" s="146"/>
      <c r="P35" s="146"/>
      <c r="Q35" s="151"/>
      <c r="R35" s="123">
        <f t="shared" si="3"/>
        <v>0</v>
      </c>
      <c r="S35" s="83"/>
      <c r="T35" s="15"/>
    </row>
    <row r="36" spans="2:20" ht="15.75" x14ac:dyDescent="0.25">
      <c r="B36" s="13"/>
      <c r="C36" s="82"/>
      <c r="D36" s="334" t="s">
        <v>129</v>
      </c>
      <c r="E36" s="338" t="s">
        <v>58</v>
      </c>
      <c r="F36" s="335"/>
      <c r="G36" s="336"/>
      <c r="H36" s="336"/>
      <c r="I36" s="336"/>
      <c r="J36" s="336"/>
      <c r="K36" s="336"/>
      <c r="L36" s="336"/>
      <c r="M36" s="336"/>
      <c r="N36" s="336"/>
      <c r="O36" s="336"/>
      <c r="P36" s="336"/>
      <c r="Q36" s="337"/>
      <c r="R36" s="123">
        <f t="shared" si="3"/>
        <v>0</v>
      </c>
      <c r="S36" s="83"/>
      <c r="T36" s="15"/>
    </row>
    <row r="37" spans="2:20" ht="15.75" x14ac:dyDescent="0.25">
      <c r="B37" s="13"/>
      <c r="C37" s="82"/>
      <c r="D37" s="334" t="s">
        <v>129</v>
      </c>
      <c r="E37" s="338" t="s">
        <v>17</v>
      </c>
      <c r="F37" s="335"/>
      <c r="G37" s="336"/>
      <c r="H37" s="336"/>
      <c r="I37" s="336"/>
      <c r="J37" s="336"/>
      <c r="K37" s="336"/>
      <c r="L37" s="336"/>
      <c r="M37" s="336"/>
      <c r="N37" s="336"/>
      <c r="O37" s="336"/>
      <c r="P37" s="336"/>
      <c r="Q37" s="337"/>
      <c r="R37" s="123">
        <f>SUM(F37:Q37)</f>
        <v>0</v>
      </c>
      <c r="S37" s="83"/>
      <c r="T37" s="15"/>
    </row>
    <row r="38" spans="2:20" ht="15.75" x14ac:dyDescent="0.25">
      <c r="B38" s="13"/>
      <c r="C38" s="82"/>
      <c r="D38" s="334" t="s">
        <v>129</v>
      </c>
      <c r="E38" s="338" t="s">
        <v>130</v>
      </c>
      <c r="F38" s="335"/>
      <c r="G38" s="336"/>
      <c r="H38" s="336"/>
      <c r="I38" s="336"/>
      <c r="J38" s="336"/>
      <c r="K38" s="336"/>
      <c r="L38" s="336"/>
      <c r="M38" s="336"/>
      <c r="N38" s="336"/>
      <c r="O38" s="336"/>
      <c r="P38" s="336"/>
      <c r="Q38" s="337"/>
      <c r="R38" s="123">
        <f>SUM(F38:Q38)</f>
        <v>0</v>
      </c>
      <c r="S38" s="83"/>
      <c r="T38" s="15"/>
    </row>
    <row r="39" spans="2:20" ht="15.75" x14ac:dyDescent="0.25">
      <c r="B39" s="13"/>
      <c r="C39" s="82"/>
      <c r="D39" s="334" t="s">
        <v>129</v>
      </c>
      <c r="E39" s="338" t="s">
        <v>47</v>
      </c>
      <c r="F39" s="335"/>
      <c r="G39" s="336"/>
      <c r="H39" s="336"/>
      <c r="I39" s="336"/>
      <c r="J39" s="336"/>
      <c r="K39" s="336"/>
      <c r="L39" s="336"/>
      <c r="M39" s="336"/>
      <c r="N39" s="336"/>
      <c r="O39" s="336"/>
      <c r="P39" s="336"/>
      <c r="Q39" s="337"/>
      <c r="R39" s="123">
        <f t="shared" si="3"/>
        <v>0</v>
      </c>
      <c r="S39" s="83"/>
      <c r="T39" s="15"/>
    </row>
    <row r="40" spans="2:20" ht="16.5" thickBot="1" x14ac:dyDescent="0.3">
      <c r="B40" s="13"/>
      <c r="C40" s="82"/>
      <c r="D40" s="360" t="s">
        <v>42</v>
      </c>
      <c r="E40" s="361"/>
      <c r="F40" s="164"/>
      <c r="G40" s="165"/>
      <c r="H40" s="165"/>
      <c r="I40" s="165"/>
      <c r="J40" s="165"/>
      <c r="K40" s="165"/>
      <c r="L40" s="165"/>
      <c r="M40" s="165"/>
      <c r="N40" s="165"/>
      <c r="O40" s="165"/>
      <c r="P40" s="165"/>
      <c r="Q40" s="166"/>
      <c r="R40" s="167">
        <f t="shared" si="3"/>
        <v>0</v>
      </c>
      <c r="S40" s="83"/>
      <c r="T40" s="15"/>
    </row>
    <row r="41" spans="2:20" ht="15.75" customHeight="1" x14ac:dyDescent="0.25">
      <c r="B41" s="13"/>
      <c r="C41" s="84"/>
      <c r="D41" s="7"/>
      <c r="E41" s="85"/>
      <c r="F41" s="85"/>
      <c r="G41" s="85"/>
      <c r="H41" s="85"/>
      <c r="I41" s="85"/>
      <c r="J41" s="85"/>
      <c r="K41" s="85"/>
      <c r="L41" s="85"/>
      <c r="M41" s="85"/>
      <c r="N41" s="85"/>
      <c r="O41" s="85"/>
      <c r="P41" s="85"/>
      <c r="Q41" s="85"/>
      <c r="R41" s="85"/>
      <c r="S41" s="86"/>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7"/>
      <c r="D43" s="78" t="s">
        <v>28</v>
      </c>
      <c r="E43" s="79"/>
      <c r="F43" s="79"/>
      <c r="G43" s="79"/>
      <c r="H43" s="79"/>
      <c r="I43" s="79"/>
      <c r="J43" s="79"/>
      <c r="K43" s="79"/>
      <c r="L43" s="79"/>
      <c r="M43" s="79"/>
      <c r="N43" s="79"/>
      <c r="O43" s="79"/>
      <c r="P43" s="79"/>
      <c r="Q43" s="79"/>
      <c r="R43" s="80"/>
      <c r="S43" s="81"/>
      <c r="T43" s="15"/>
    </row>
    <row r="44" spans="2:20" ht="13.5" thickBot="1" x14ac:dyDescent="0.25">
      <c r="B44" s="13"/>
      <c r="C44" s="82"/>
      <c r="D44" s="14"/>
      <c r="E44" s="14"/>
      <c r="F44" s="14"/>
      <c r="G44" s="14"/>
      <c r="H44" s="14"/>
      <c r="I44" s="14"/>
      <c r="J44" s="14"/>
      <c r="K44" s="14"/>
      <c r="L44" s="14"/>
      <c r="M44" s="14"/>
      <c r="N44" s="14"/>
      <c r="O44" s="14"/>
      <c r="P44" s="14"/>
      <c r="Q44" s="14"/>
      <c r="R44" s="14"/>
      <c r="S44" s="83"/>
      <c r="T44" s="15"/>
    </row>
    <row r="45" spans="2:20" ht="16.5" thickBot="1" x14ac:dyDescent="0.3">
      <c r="B45" s="13"/>
      <c r="C45" s="82"/>
      <c r="D45" s="180" t="s">
        <v>63</v>
      </c>
      <c r="E45" s="135" t="s">
        <v>78</v>
      </c>
      <c r="F45" s="177">
        <f>F$11</f>
        <v>45870</v>
      </c>
      <c r="G45" s="105">
        <f t="shared" ref="G45:Q45" si="4">G$11</f>
        <v>45901</v>
      </c>
      <c r="H45" s="105">
        <f t="shared" si="4"/>
        <v>45931</v>
      </c>
      <c r="I45" s="105">
        <f t="shared" si="4"/>
        <v>45962</v>
      </c>
      <c r="J45" s="105">
        <f t="shared" si="4"/>
        <v>45992</v>
      </c>
      <c r="K45" s="105">
        <f t="shared" si="4"/>
        <v>46023</v>
      </c>
      <c r="L45" s="105">
        <f t="shared" si="4"/>
        <v>46054</v>
      </c>
      <c r="M45" s="105">
        <f t="shared" si="4"/>
        <v>46082</v>
      </c>
      <c r="N45" s="105">
        <f t="shared" si="4"/>
        <v>46113</v>
      </c>
      <c r="O45" s="105">
        <f t="shared" si="4"/>
        <v>46143</v>
      </c>
      <c r="P45" s="105">
        <f t="shared" si="4"/>
        <v>46174</v>
      </c>
      <c r="Q45" s="114">
        <f t="shared" si="4"/>
        <v>46204</v>
      </c>
      <c r="R45" s="115" t="s">
        <v>27</v>
      </c>
      <c r="S45" s="83"/>
      <c r="T45" s="15"/>
    </row>
    <row r="46" spans="2:20" ht="15.75" x14ac:dyDescent="0.25">
      <c r="B46" s="13"/>
      <c r="C46" s="82"/>
      <c r="D46" s="106" t="s">
        <v>64</v>
      </c>
      <c r="E46" s="134" t="s">
        <v>38</v>
      </c>
      <c r="F46" s="176">
        <f t="shared" ref="F46:Q46" si="5">SUM(F12:F22,F28:F40)</f>
        <v>0</v>
      </c>
      <c r="G46" s="120">
        <f t="shared" si="5"/>
        <v>0</v>
      </c>
      <c r="H46" s="120">
        <f t="shared" si="5"/>
        <v>0</v>
      </c>
      <c r="I46" s="120">
        <f t="shared" si="5"/>
        <v>0</v>
      </c>
      <c r="J46" s="120">
        <f t="shared" si="5"/>
        <v>0</v>
      </c>
      <c r="K46" s="120">
        <f t="shared" si="5"/>
        <v>0</v>
      </c>
      <c r="L46" s="120">
        <f t="shared" si="5"/>
        <v>0</v>
      </c>
      <c r="M46" s="120">
        <f t="shared" si="5"/>
        <v>0</v>
      </c>
      <c r="N46" s="120">
        <f t="shared" si="5"/>
        <v>0</v>
      </c>
      <c r="O46" s="120">
        <f t="shared" si="5"/>
        <v>0</v>
      </c>
      <c r="P46" s="120">
        <f t="shared" si="5"/>
        <v>0</v>
      </c>
      <c r="Q46" s="121">
        <f t="shared" si="5"/>
        <v>0</v>
      </c>
      <c r="R46" s="127">
        <f>SUM(R12:R22,R28:R40)</f>
        <v>0</v>
      </c>
      <c r="S46" s="83"/>
      <c r="T46" s="15"/>
    </row>
    <row r="47" spans="2:20" ht="16.5" thickBot="1" x14ac:dyDescent="0.3">
      <c r="B47" s="13"/>
      <c r="C47" s="82"/>
      <c r="D47" s="118" t="s">
        <v>64</v>
      </c>
      <c r="E47" s="136" t="s">
        <v>18</v>
      </c>
      <c r="F47" s="181">
        <f>'Year 4 Service - Upstate'!F97</f>
        <v>2001196</v>
      </c>
      <c r="G47" s="138">
        <f>'Year 4 Service - Upstate'!G97</f>
        <v>2001755</v>
      </c>
      <c r="H47" s="138">
        <f>'Year 4 Service - Upstate'!H97</f>
        <v>2002320</v>
      </c>
      <c r="I47" s="138">
        <f>'Year 4 Service - Upstate'!I97</f>
        <v>2002891</v>
      </c>
      <c r="J47" s="138">
        <f>'Year 4 Service - Upstate'!J97</f>
        <v>2003467</v>
      </c>
      <c r="K47" s="138">
        <f>'Year 4 Service - Upstate'!K97</f>
        <v>2004049</v>
      </c>
      <c r="L47" s="138">
        <f>'Year 4 Service - Upstate'!L97</f>
        <v>2004637</v>
      </c>
      <c r="M47" s="138">
        <f>'Year 4 Service - Upstate'!M97</f>
        <v>2005231</v>
      </c>
      <c r="N47" s="138">
        <f>'Year 4 Service - Upstate'!N97</f>
        <v>2005831</v>
      </c>
      <c r="O47" s="138">
        <f>'Year 4 Service - Upstate'!O97</f>
        <v>2006438</v>
      </c>
      <c r="P47" s="138">
        <f>'Year 4 Service - Upstate'!P97</f>
        <v>2007051</v>
      </c>
      <c r="Q47" s="139">
        <f>'Year 4 Service - Upstate'!Q97</f>
        <v>2007670</v>
      </c>
      <c r="R47" s="140">
        <f>SUM(F47:Q47)</f>
        <v>24052536</v>
      </c>
      <c r="S47" s="83"/>
      <c r="T47" s="15"/>
    </row>
    <row r="48" spans="2:20" ht="16.5" thickBot="1" x14ac:dyDescent="0.3">
      <c r="B48" s="13"/>
      <c r="C48" s="82"/>
      <c r="D48" s="125" t="s">
        <v>64</v>
      </c>
      <c r="E48" s="141" t="s">
        <v>19</v>
      </c>
      <c r="F48" s="182">
        <f t="shared" ref="F48:Q48" si="6">F46/F47</f>
        <v>0</v>
      </c>
      <c r="G48" s="143">
        <f t="shared" si="6"/>
        <v>0</v>
      </c>
      <c r="H48" s="143">
        <f t="shared" si="6"/>
        <v>0</v>
      </c>
      <c r="I48" s="143">
        <f t="shared" si="6"/>
        <v>0</v>
      </c>
      <c r="J48" s="143">
        <f t="shared" si="6"/>
        <v>0</v>
      </c>
      <c r="K48" s="143">
        <f t="shared" si="6"/>
        <v>0</v>
      </c>
      <c r="L48" s="143">
        <f t="shared" si="6"/>
        <v>0</v>
      </c>
      <c r="M48" s="143">
        <f t="shared" si="6"/>
        <v>0</v>
      </c>
      <c r="N48" s="143">
        <f t="shared" si="6"/>
        <v>0</v>
      </c>
      <c r="O48" s="143">
        <f t="shared" si="6"/>
        <v>0</v>
      </c>
      <c r="P48" s="143">
        <f t="shared" si="6"/>
        <v>0</v>
      </c>
      <c r="Q48" s="144">
        <f t="shared" si="6"/>
        <v>0</v>
      </c>
      <c r="R48" s="145">
        <f>R46/R47</f>
        <v>0</v>
      </c>
      <c r="S48" s="83"/>
      <c r="T48" s="15"/>
    </row>
    <row r="49" spans="1:27" ht="16.5" thickBot="1" x14ac:dyDescent="0.3">
      <c r="B49" s="13"/>
      <c r="C49" s="82"/>
      <c r="D49" s="3"/>
      <c r="E49" s="3"/>
      <c r="F49" s="224"/>
      <c r="G49" s="224"/>
      <c r="H49" s="224"/>
      <c r="I49" s="224"/>
      <c r="J49" s="224"/>
      <c r="K49" s="224"/>
      <c r="L49" s="224"/>
      <c r="M49" s="224"/>
      <c r="N49" s="224"/>
      <c r="O49" s="224"/>
      <c r="P49" s="224"/>
      <c r="Q49" s="224"/>
      <c r="R49" s="224"/>
      <c r="S49" s="83"/>
      <c r="T49" s="15"/>
    </row>
    <row r="50" spans="1:27" s="3" customFormat="1" ht="16.5" thickBot="1" x14ac:dyDescent="0.3">
      <c r="A50" s="12"/>
      <c r="B50" s="23"/>
      <c r="C50" s="72"/>
      <c r="D50" s="180" t="s">
        <v>63</v>
      </c>
      <c r="E50" s="135" t="s">
        <v>78</v>
      </c>
      <c r="F50" s="109">
        <f>F$11</f>
        <v>45870</v>
      </c>
      <c r="G50" s="105">
        <f t="shared" ref="G50:Q50" si="7">G$11</f>
        <v>45901</v>
      </c>
      <c r="H50" s="105">
        <f t="shared" si="7"/>
        <v>45931</v>
      </c>
      <c r="I50" s="105">
        <f t="shared" si="7"/>
        <v>45962</v>
      </c>
      <c r="J50" s="105">
        <f t="shared" si="7"/>
        <v>45992</v>
      </c>
      <c r="K50" s="105">
        <f t="shared" si="7"/>
        <v>46023</v>
      </c>
      <c r="L50" s="105">
        <f t="shared" si="7"/>
        <v>46054</v>
      </c>
      <c r="M50" s="105">
        <f t="shared" si="7"/>
        <v>46082</v>
      </c>
      <c r="N50" s="105">
        <f t="shared" si="7"/>
        <v>46113</v>
      </c>
      <c r="O50" s="105">
        <f t="shared" si="7"/>
        <v>46143</v>
      </c>
      <c r="P50" s="105">
        <f t="shared" si="7"/>
        <v>46174</v>
      </c>
      <c r="Q50" s="114">
        <f t="shared" si="7"/>
        <v>46204</v>
      </c>
      <c r="R50" s="115" t="s">
        <v>27</v>
      </c>
      <c r="S50" s="71"/>
      <c r="T50" s="4"/>
      <c r="V50"/>
      <c r="W50"/>
      <c r="X50"/>
      <c r="Y50"/>
      <c r="Z50"/>
      <c r="AA50"/>
    </row>
    <row r="51" spans="1:27" s="3" customFormat="1" ht="15.75" x14ac:dyDescent="0.25">
      <c r="A51" s="12"/>
      <c r="B51" s="23"/>
      <c r="C51" s="72"/>
      <c r="D51" s="106" t="s">
        <v>61</v>
      </c>
      <c r="E51" s="134" t="s">
        <v>38</v>
      </c>
      <c r="F51" s="155"/>
      <c r="G51" s="156"/>
      <c r="H51" s="156"/>
      <c r="I51" s="156"/>
      <c r="J51" s="156"/>
      <c r="K51" s="156"/>
      <c r="L51" s="156"/>
      <c r="M51" s="156"/>
      <c r="N51" s="156"/>
      <c r="O51" s="156"/>
      <c r="P51" s="156"/>
      <c r="Q51" s="157"/>
      <c r="R51" s="127">
        <f>SUM(F51:Q51)</f>
        <v>0</v>
      </c>
      <c r="S51" s="71"/>
      <c r="T51" s="4"/>
      <c r="V51"/>
      <c r="W51"/>
      <c r="X51"/>
      <c r="Y51"/>
      <c r="Z51"/>
      <c r="AA51"/>
    </row>
    <row r="52" spans="1:27" s="3" customFormat="1" ht="16.5" thickBot="1" x14ac:dyDescent="0.3">
      <c r="A52" s="12"/>
      <c r="B52" s="23"/>
      <c r="C52" s="72"/>
      <c r="D52" s="118" t="s">
        <v>61</v>
      </c>
      <c r="E52" s="136" t="s">
        <v>18</v>
      </c>
      <c r="F52" s="158">
        <f>'Year 4 Service - Upstate'!F102</f>
        <v>1946581</v>
      </c>
      <c r="G52" s="159">
        <f>'Year 4 Service - Upstate'!G102</f>
        <v>1946581</v>
      </c>
      <c r="H52" s="159">
        <f>'Year 4 Service - Upstate'!H102</f>
        <v>1946581</v>
      </c>
      <c r="I52" s="159">
        <f>'Year 4 Service - Upstate'!I102</f>
        <v>1946581</v>
      </c>
      <c r="J52" s="159">
        <f>'Year 4 Service - Upstate'!J102</f>
        <v>1946581</v>
      </c>
      <c r="K52" s="159">
        <f>'Year 4 Service - Upstate'!K102</f>
        <v>1946581</v>
      </c>
      <c r="L52" s="159">
        <f>'Year 4 Service - Upstate'!L102</f>
        <v>1946581</v>
      </c>
      <c r="M52" s="159">
        <f>'Year 4 Service - Upstate'!M102</f>
        <v>1946581</v>
      </c>
      <c r="N52" s="159">
        <f>'Year 4 Service - Upstate'!N102</f>
        <v>1946581</v>
      </c>
      <c r="O52" s="159">
        <f>'Year 4 Service - Upstate'!O102</f>
        <v>1946581</v>
      </c>
      <c r="P52" s="159">
        <f>'Year 4 Service - Upstate'!P102</f>
        <v>1946581</v>
      </c>
      <c r="Q52" s="160">
        <f>'Year 4 Service - Upstate'!Q102</f>
        <v>1946581</v>
      </c>
      <c r="R52" s="140">
        <f>SUM(F52:Q52)</f>
        <v>23358972</v>
      </c>
      <c r="S52" s="71"/>
      <c r="T52" s="4"/>
      <c r="V52"/>
      <c r="W52"/>
      <c r="X52"/>
      <c r="Y52"/>
      <c r="Z52"/>
      <c r="AA52"/>
    </row>
    <row r="53" spans="1:27" s="3" customFormat="1" ht="16.5" thickBot="1" x14ac:dyDescent="0.3">
      <c r="A53" s="12"/>
      <c r="B53" s="23"/>
      <c r="C53" s="72"/>
      <c r="D53" s="125" t="s">
        <v>61</v>
      </c>
      <c r="E53" s="141" t="s">
        <v>19</v>
      </c>
      <c r="F53" s="142">
        <f>F51/F52</f>
        <v>0</v>
      </c>
      <c r="G53" s="143">
        <f t="shared" ref="G53:Q53" si="8">G51/G52</f>
        <v>0</v>
      </c>
      <c r="H53" s="143">
        <f t="shared" si="8"/>
        <v>0</v>
      </c>
      <c r="I53" s="143">
        <f t="shared" si="8"/>
        <v>0</v>
      </c>
      <c r="J53" s="143">
        <f t="shared" si="8"/>
        <v>0</v>
      </c>
      <c r="K53" s="143">
        <f t="shared" si="8"/>
        <v>0</v>
      </c>
      <c r="L53" s="143">
        <f t="shared" si="8"/>
        <v>0</v>
      </c>
      <c r="M53" s="143">
        <f t="shared" si="8"/>
        <v>0</v>
      </c>
      <c r="N53" s="143">
        <f t="shared" si="8"/>
        <v>0</v>
      </c>
      <c r="O53" s="143">
        <f t="shared" si="8"/>
        <v>0</v>
      </c>
      <c r="P53" s="143">
        <f t="shared" si="8"/>
        <v>0</v>
      </c>
      <c r="Q53" s="144">
        <f t="shared" si="8"/>
        <v>0</v>
      </c>
      <c r="R53" s="145">
        <f>R51/R52</f>
        <v>0</v>
      </c>
      <c r="S53" s="71"/>
      <c r="T53" s="4"/>
      <c r="V53"/>
      <c r="W53"/>
      <c r="X53"/>
      <c r="Y53"/>
      <c r="Z53"/>
      <c r="AA53"/>
    </row>
    <row r="54" spans="1:27" s="3" customFormat="1" ht="16.5" thickBot="1" x14ac:dyDescent="0.3">
      <c r="A54" s="12"/>
      <c r="B54" s="23"/>
      <c r="C54" s="72"/>
      <c r="F54" s="224"/>
      <c r="G54" s="224"/>
      <c r="H54" s="224"/>
      <c r="I54" s="224"/>
      <c r="J54" s="224"/>
      <c r="K54" s="224"/>
      <c r="L54" s="224"/>
      <c r="M54" s="224"/>
      <c r="N54" s="224"/>
      <c r="O54" s="224"/>
      <c r="P54" s="224"/>
      <c r="Q54" s="224"/>
      <c r="R54" s="224"/>
      <c r="S54" s="71"/>
      <c r="T54" s="4"/>
      <c r="V54"/>
      <c r="W54"/>
      <c r="X54"/>
      <c r="Y54"/>
      <c r="Z54"/>
      <c r="AA54"/>
    </row>
    <row r="55" spans="1:27" s="3" customFormat="1" ht="16.5" thickBot="1" x14ac:dyDescent="0.3">
      <c r="A55" s="12"/>
      <c r="B55" s="23"/>
      <c r="C55" s="72"/>
      <c r="D55" s="180" t="s">
        <v>63</v>
      </c>
      <c r="E55" s="135" t="s">
        <v>78</v>
      </c>
      <c r="F55" s="109">
        <f>F$11</f>
        <v>45870</v>
      </c>
      <c r="G55" s="105">
        <f t="shared" ref="G55:Q55" si="9">G$11</f>
        <v>45901</v>
      </c>
      <c r="H55" s="105">
        <f t="shared" si="9"/>
        <v>45931</v>
      </c>
      <c r="I55" s="105">
        <f t="shared" si="9"/>
        <v>45962</v>
      </c>
      <c r="J55" s="105">
        <f t="shared" si="9"/>
        <v>45992</v>
      </c>
      <c r="K55" s="105">
        <f t="shared" si="9"/>
        <v>46023</v>
      </c>
      <c r="L55" s="105">
        <f t="shared" si="9"/>
        <v>46054</v>
      </c>
      <c r="M55" s="105">
        <f t="shared" si="9"/>
        <v>46082</v>
      </c>
      <c r="N55" s="105">
        <f t="shared" si="9"/>
        <v>46113</v>
      </c>
      <c r="O55" s="105">
        <f t="shared" si="9"/>
        <v>46143</v>
      </c>
      <c r="P55" s="105">
        <f t="shared" si="9"/>
        <v>46174</v>
      </c>
      <c r="Q55" s="114">
        <f t="shared" si="9"/>
        <v>46204</v>
      </c>
      <c r="R55" s="115" t="s">
        <v>27</v>
      </c>
      <c r="S55" s="71"/>
      <c r="T55" s="4"/>
      <c r="V55"/>
      <c r="W55"/>
      <c r="X55"/>
      <c r="Y55"/>
      <c r="Z55"/>
      <c r="AA55"/>
    </row>
    <row r="56" spans="1:27" s="3" customFormat="1" ht="15.75" x14ac:dyDescent="0.25">
      <c r="A56" s="12"/>
      <c r="B56" s="23"/>
      <c r="C56" s="72"/>
      <c r="D56" s="106" t="s">
        <v>62</v>
      </c>
      <c r="E56" s="134" t="s">
        <v>38</v>
      </c>
      <c r="F56" s="192">
        <f t="shared" ref="F56:Q56" si="10">F46-F51</f>
        <v>0</v>
      </c>
      <c r="G56" s="193">
        <f t="shared" si="10"/>
        <v>0</v>
      </c>
      <c r="H56" s="193">
        <f t="shared" si="10"/>
        <v>0</v>
      </c>
      <c r="I56" s="193">
        <f t="shared" si="10"/>
        <v>0</v>
      </c>
      <c r="J56" s="193">
        <f t="shared" si="10"/>
        <v>0</v>
      </c>
      <c r="K56" s="193">
        <f t="shared" si="10"/>
        <v>0</v>
      </c>
      <c r="L56" s="193">
        <f t="shared" si="10"/>
        <v>0</v>
      </c>
      <c r="M56" s="193">
        <f t="shared" si="10"/>
        <v>0</v>
      </c>
      <c r="N56" s="193">
        <f t="shared" si="10"/>
        <v>0</v>
      </c>
      <c r="O56" s="193">
        <f t="shared" si="10"/>
        <v>0</v>
      </c>
      <c r="P56" s="193">
        <f t="shared" si="10"/>
        <v>0</v>
      </c>
      <c r="Q56" s="194">
        <f t="shared" si="10"/>
        <v>0</v>
      </c>
      <c r="R56" s="127">
        <f>SUM(F56:Q56)</f>
        <v>0</v>
      </c>
      <c r="S56" s="71"/>
      <c r="T56" s="4"/>
      <c r="V56"/>
      <c r="W56"/>
      <c r="X56"/>
      <c r="Y56"/>
      <c r="Z56"/>
      <c r="AA56"/>
    </row>
    <row r="57" spans="1:27" s="3" customFormat="1" ht="16.5" thickBot="1" x14ac:dyDescent="0.3">
      <c r="A57" s="12"/>
      <c r="B57" s="23"/>
      <c r="C57" s="72"/>
      <c r="D57" s="118" t="s">
        <v>62</v>
      </c>
      <c r="E57" s="136" t="s">
        <v>18</v>
      </c>
      <c r="F57" s="158">
        <f>'Year 4 Service - Upstate'!F107</f>
        <v>54615</v>
      </c>
      <c r="G57" s="159">
        <f>'Year 4 Service - Upstate'!G107</f>
        <v>55174</v>
      </c>
      <c r="H57" s="159">
        <f>'Year 4 Service - Upstate'!H107</f>
        <v>55739</v>
      </c>
      <c r="I57" s="159">
        <f>'Year 4 Service - Upstate'!I107</f>
        <v>56310</v>
      </c>
      <c r="J57" s="159">
        <f>'Year 4 Service - Upstate'!J107</f>
        <v>56886</v>
      </c>
      <c r="K57" s="159">
        <f>'Year 4 Service - Upstate'!K107</f>
        <v>57468</v>
      </c>
      <c r="L57" s="159">
        <f>'Year 4 Service - Upstate'!L107</f>
        <v>58056</v>
      </c>
      <c r="M57" s="159">
        <f>'Year 4 Service - Upstate'!M107</f>
        <v>58650</v>
      </c>
      <c r="N57" s="159">
        <f>'Year 4 Service - Upstate'!N107</f>
        <v>59250</v>
      </c>
      <c r="O57" s="159">
        <f>'Year 4 Service - Upstate'!O107</f>
        <v>59857</v>
      </c>
      <c r="P57" s="159">
        <f>'Year 4 Service - Upstate'!P107</f>
        <v>60470</v>
      </c>
      <c r="Q57" s="160">
        <f>'Year 4 Service - Upstate'!Q107</f>
        <v>61089</v>
      </c>
      <c r="R57" s="140">
        <f>SUM(F57:Q57)</f>
        <v>693564</v>
      </c>
      <c r="S57" s="71"/>
      <c r="T57" s="4"/>
      <c r="V57"/>
      <c r="W57"/>
      <c r="X57"/>
      <c r="Y57"/>
      <c r="Z57"/>
      <c r="AA57"/>
    </row>
    <row r="58" spans="1:27" s="3" customFormat="1" ht="16.5" thickBot="1" x14ac:dyDescent="0.3">
      <c r="A58" s="12"/>
      <c r="B58" s="23"/>
      <c r="C58" s="72"/>
      <c r="D58" s="125" t="s">
        <v>62</v>
      </c>
      <c r="E58" s="141" t="s">
        <v>19</v>
      </c>
      <c r="F58" s="142">
        <f>F56/F57</f>
        <v>0</v>
      </c>
      <c r="G58" s="143">
        <f t="shared" ref="G58:R58" si="11">G56/G57</f>
        <v>0</v>
      </c>
      <c r="H58" s="143">
        <f t="shared" si="11"/>
        <v>0</v>
      </c>
      <c r="I58" s="143">
        <f t="shared" si="11"/>
        <v>0</v>
      </c>
      <c r="J58" s="143">
        <f t="shared" si="11"/>
        <v>0</v>
      </c>
      <c r="K58" s="143">
        <f t="shared" si="11"/>
        <v>0</v>
      </c>
      <c r="L58" s="143">
        <f t="shared" si="11"/>
        <v>0</v>
      </c>
      <c r="M58" s="143">
        <f t="shared" si="11"/>
        <v>0</v>
      </c>
      <c r="N58" s="143">
        <f t="shared" si="11"/>
        <v>0</v>
      </c>
      <c r="O58" s="143">
        <f t="shared" si="11"/>
        <v>0</v>
      </c>
      <c r="P58" s="143">
        <f t="shared" si="11"/>
        <v>0</v>
      </c>
      <c r="Q58" s="144">
        <f t="shared" si="11"/>
        <v>0</v>
      </c>
      <c r="R58" s="145">
        <f t="shared" si="11"/>
        <v>0</v>
      </c>
      <c r="S58" s="71"/>
      <c r="T58" s="4"/>
      <c r="V58"/>
      <c r="W58"/>
      <c r="X58"/>
      <c r="Y58"/>
      <c r="Z58"/>
      <c r="AA58"/>
    </row>
    <row r="59" spans="1:27" x14ac:dyDescent="0.2">
      <c r="B59" s="13"/>
      <c r="C59" s="84"/>
      <c r="D59" s="85"/>
      <c r="E59" s="85"/>
      <c r="F59" s="85"/>
      <c r="G59" s="85"/>
      <c r="H59" s="85"/>
      <c r="I59" s="85"/>
      <c r="J59" s="85"/>
      <c r="K59" s="85"/>
      <c r="L59" s="85"/>
      <c r="M59" s="85"/>
      <c r="N59" s="85"/>
      <c r="O59" s="85"/>
      <c r="P59" s="85"/>
      <c r="Q59" s="85"/>
      <c r="R59" s="85"/>
      <c r="S59" s="86"/>
      <c r="T59" s="15"/>
    </row>
    <row r="60" spans="1:27" ht="13.5" thickBot="1" x14ac:dyDescent="0.25">
      <c r="B60" s="16"/>
      <c r="C60" s="17"/>
      <c r="D60" s="17"/>
      <c r="E60" s="17"/>
      <c r="F60" s="17"/>
      <c r="G60" s="17"/>
      <c r="H60" s="17"/>
      <c r="I60" s="17"/>
      <c r="J60" s="17"/>
      <c r="K60" s="17"/>
      <c r="L60" s="17"/>
      <c r="M60" s="17"/>
      <c r="N60" s="17"/>
      <c r="O60" s="17"/>
      <c r="P60" s="17"/>
      <c r="Q60" s="17"/>
      <c r="R60" s="17"/>
      <c r="S60" s="17"/>
      <c r="T60" s="18"/>
    </row>
  </sheetData>
  <sheetProtection algorithmName="SHA-512" hashValue="ccE93n4+dhNy3AtNF6QlyoI+P2odK6MIG0VBrjGIRRYAVU16m/A+buTzFI3t0wZdGX+BVnZx70T2XH9x6fZprw==" saltValue="wDP4XBbFytZck2Z8jczNAA==" spinCount="100000" sheet="1" formatColumns="0" formatRows="0"/>
  <mergeCells count="16">
    <mergeCell ref="D30:E30"/>
    <mergeCell ref="D31:E31"/>
    <mergeCell ref="D32:E32"/>
    <mergeCell ref="D40:E40"/>
    <mergeCell ref="D17:E17"/>
    <mergeCell ref="D18:E18"/>
    <mergeCell ref="D19:E19"/>
    <mergeCell ref="D27:E27"/>
    <mergeCell ref="D28:E28"/>
    <mergeCell ref="D29:E29"/>
    <mergeCell ref="D16:E16"/>
    <mergeCell ref="D11:E11"/>
    <mergeCell ref="D12:E12"/>
    <mergeCell ref="D13:E13"/>
    <mergeCell ref="D14:E14"/>
    <mergeCell ref="D15:E15"/>
  </mergeCells>
  <dataValidations count="1">
    <dataValidation type="decimal" allowBlank="1" showInputMessage="1" showErrorMessage="1" sqref="F12:Q22 F51:Q51 F28:Q40" xr:uid="{C93EA97E-F9C1-4775-B078-E92751975659}">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6044-F21E-4065-9741-95EC691120B1}">
  <sheetPr>
    <tabColor theme="9" tint="0.79998168889431442"/>
  </sheetPr>
  <dimension ref="A1:AA110"/>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6.5" thickBot="1" x14ac:dyDescent="0.3"/>
    <row r="2" spans="1:27" ht="21" x14ac:dyDescent="0.35">
      <c r="A2" s="1"/>
      <c r="B2" s="21"/>
      <c r="C2" s="38"/>
      <c r="D2" s="27" t="str">
        <f>'Year 1 Service - Upstate'!D2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Upstate'!D3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Upstate'!D4</f>
        <v>Upstate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Upstate'!D6</f>
        <v xml:space="preserve">Contractor Name : </v>
      </c>
      <c r="E6" s="28"/>
      <c r="F6" s="6"/>
      <c r="G6" s="6"/>
      <c r="H6" s="6"/>
      <c r="I6" s="6"/>
      <c r="J6" s="6"/>
      <c r="K6" s="6"/>
      <c r="L6" s="6"/>
      <c r="M6" s="6"/>
      <c r="N6" s="6"/>
      <c r="O6" s="6"/>
      <c r="P6" s="6"/>
      <c r="Q6" s="6"/>
      <c r="R6" s="6"/>
      <c r="S6" s="6"/>
      <c r="T6" s="4"/>
    </row>
    <row r="7" spans="1:27" x14ac:dyDescent="0.25">
      <c r="A7" s="1"/>
      <c r="B7" s="2"/>
      <c r="D7" s="63" t="str">
        <f>"Contract Year 5 : "&amp;TEXT(DATE(YEAR(F11),MONTH(F11),1),"mm/dd/yyyy")&amp;" - "&amp;TEXT(DATE(YEAR(Q11),MONTH(Q11),31),"mm/dd/yyyy")</f>
        <v>Contract Year 5 : 08/01/2026 - 07/31/2027</v>
      </c>
      <c r="E7" s="63"/>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4" t="s">
        <v>133</v>
      </c>
      <c r="D9" s="65"/>
      <c r="E9" s="65"/>
      <c r="F9" s="65"/>
      <c r="G9" s="66"/>
      <c r="H9" s="65"/>
      <c r="I9" s="65"/>
      <c r="J9" s="65"/>
      <c r="K9" s="65"/>
      <c r="L9" s="65"/>
      <c r="M9" s="65"/>
      <c r="N9" s="65"/>
      <c r="O9" s="65"/>
      <c r="P9" s="65"/>
      <c r="Q9" s="65"/>
      <c r="R9" s="65"/>
      <c r="S9" s="67"/>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4" t="s">
        <v>52</v>
      </c>
      <c r="E11" s="110" t="s">
        <v>53</v>
      </c>
      <c r="F11" s="109">
        <f>DATE(YEAR('Year 1 Service - Upstate'!F11)+4,MONTH('Year 1 Service - Upstate'!F11),1)</f>
        <v>46235</v>
      </c>
      <c r="G11" s="105">
        <f>IF(MONTH(F11)=12,DATE(YEAR(F11)+1,1,1),DATE(YEAR(F11),MONTH(F11)+1,1))</f>
        <v>46266</v>
      </c>
      <c r="H11" s="105">
        <f t="shared" ref="H11:Q11" si="0">IF(MONTH(G11)=12,DATE(YEAR(G11)+1,1,1),DATE(YEAR(G11),MONTH(G11)+1,1))</f>
        <v>46296</v>
      </c>
      <c r="I11" s="105">
        <f t="shared" si="0"/>
        <v>46327</v>
      </c>
      <c r="J11" s="105">
        <f t="shared" si="0"/>
        <v>46357</v>
      </c>
      <c r="K11" s="105">
        <f t="shared" si="0"/>
        <v>46388</v>
      </c>
      <c r="L11" s="105">
        <f t="shared" si="0"/>
        <v>46419</v>
      </c>
      <c r="M11" s="105">
        <f t="shared" si="0"/>
        <v>46447</v>
      </c>
      <c r="N11" s="105">
        <f t="shared" si="0"/>
        <v>46478</v>
      </c>
      <c r="O11" s="105">
        <f t="shared" si="0"/>
        <v>46508</v>
      </c>
      <c r="P11" s="105">
        <f t="shared" si="0"/>
        <v>46539</v>
      </c>
      <c r="Q11" s="114">
        <f t="shared" si="0"/>
        <v>46569</v>
      </c>
      <c r="R11" s="115" t="s">
        <v>27</v>
      </c>
      <c r="S11" s="39"/>
      <c r="T11" s="4"/>
    </row>
    <row r="12" spans="1:27" x14ac:dyDescent="0.25">
      <c r="B12" s="2"/>
      <c r="C12" s="20"/>
      <c r="D12" s="325" t="s">
        <v>123</v>
      </c>
      <c r="E12" s="117" t="s">
        <v>54</v>
      </c>
      <c r="F12" s="147"/>
      <c r="G12" s="148"/>
      <c r="H12" s="148"/>
      <c r="I12" s="148"/>
      <c r="J12" s="148"/>
      <c r="K12" s="148"/>
      <c r="L12" s="148"/>
      <c r="M12" s="148"/>
      <c r="N12" s="148"/>
      <c r="O12" s="148"/>
      <c r="P12" s="148"/>
      <c r="Q12" s="149"/>
      <c r="R12" s="122">
        <f>SUM(F12:Q12)</f>
        <v>0</v>
      </c>
      <c r="S12" s="40"/>
      <c r="T12" s="4"/>
    </row>
    <row r="13" spans="1:27" x14ac:dyDescent="0.25">
      <c r="B13" s="2"/>
      <c r="C13" s="20"/>
      <c r="D13" s="326" t="s">
        <v>123</v>
      </c>
      <c r="E13" s="112" t="s">
        <v>56</v>
      </c>
      <c r="F13" s="150"/>
      <c r="G13" s="146"/>
      <c r="H13" s="146"/>
      <c r="I13" s="146"/>
      <c r="J13" s="146"/>
      <c r="K13" s="146"/>
      <c r="L13" s="146"/>
      <c r="M13" s="146"/>
      <c r="N13" s="146"/>
      <c r="O13" s="146"/>
      <c r="P13" s="146"/>
      <c r="Q13" s="151"/>
      <c r="R13" s="123">
        <f t="shared" ref="R13:R75" si="1">SUM(F13:Q13)</f>
        <v>0</v>
      </c>
      <c r="S13" s="40"/>
      <c r="T13" s="4"/>
    </row>
    <row r="14" spans="1:27" x14ac:dyDescent="0.25">
      <c r="B14" s="2"/>
      <c r="C14" s="20"/>
      <c r="D14" s="326" t="s">
        <v>123</v>
      </c>
      <c r="E14" s="112" t="s">
        <v>55</v>
      </c>
      <c r="F14" s="152"/>
      <c r="G14" s="153"/>
      <c r="H14" s="153"/>
      <c r="I14" s="153"/>
      <c r="J14" s="153"/>
      <c r="K14" s="153"/>
      <c r="L14" s="153"/>
      <c r="M14" s="153"/>
      <c r="N14" s="153"/>
      <c r="O14" s="153"/>
      <c r="P14" s="153"/>
      <c r="Q14" s="154"/>
      <c r="R14" s="124">
        <f t="shared" si="1"/>
        <v>0</v>
      </c>
      <c r="S14" s="40"/>
      <c r="T14" s="4"/>
    </row>
    <row r="15" spans="1:27" x14ac:dyDescent="0.25">
      <c r="B15" s="2"/>
      <c r="C15" s="20"/>
      <c r="D15" s="327" t="s">
        <v>123</v>
      </c>
      <c r="E15" s="119" t="s">
        <v>57</v>
      </c>
      <c r="F15" s="195"/>
      <c r="G15" s="196"/>
      <c r="H15" s="196"/>
      <c r="I15" s="196"/>
      <c r="J15" s="196"/>
      <c r="K15" s="196"/>
      <c r="L15" s="196"/>
      <c r="M15" s="196"/>
      <c r="N15" s="196"/>
      <c r="O15" s="196"/>
      <c r="P15" s="196"/>
      <c r="Q15" s="197"/>
      <c r="R15" s="140">
        <f t="shared" si="1"/>
        <v>0</v>
      </c>
      <c r="S15" s="40"/>
      <c r="T15" s="4"/>
    </row>
    <row r="16" spans="1:27" ht="16.5" thickBot="1" x14ac:dyDescent="0.3">
      <c r="B16" s="2"/>
      <c r="C16" s="20"/>
      <c r="D16" s="327" t="s">
        <v>123</v>
      </c>
      <c r="E16" s="113" t="s">
        <v>80</v>
      </c>
      <c r="F16" s="206" t="str">
        <f>IFERROR(F13/F14,"")</f>
        <v/>
      </c>
      <c r="G16" s="207" t="str">
        <f t="shared" ref="G16:Q16" si="2">IFERROR(G13/G14,"")</f>
        <v/>
      </c>
      <c r="H16" s="207" t="str">
        <f t="shared" si="2"/>
        <v/>
      </c>
      <c r="I16" s="207" t="str">
        <f t="shared" si="2"/>
        <v/>
      </c>
      <c r="J16" s="207" t="str">
        <f t="shared" si="2"/>
        <v/>
      </c>
      <c r="K16" s="207" t="str">
        <f t="shared" si="2"/>
        <v/>
      </c>
      <c r="L16" s="207" t="str">
        <f t="shared" si="2"/>
        <v/>
      </c>
      <c r="M16" s="207" t="str">
        <f t="shared" si="2"/>
        <v/>
      </c>
      <c r="N16" s="207" t="str">
        <f t="shared" si="2"/>
        <v/>
      </c>
      <c r="O16" s="207" t="str">
        <f t="shared" si="2"/>
        <v/>
      </c>
      <c r="P16" s="207" t="str">
        <f t="shared" si="2"/>
        <v/>
      </c>
      <c r="Q16" s="208" t="str">
        <f t="shared" si="2"/>
        <v/>
      </c>
      <c r="R16" s="198">
        <f>IFERROR(R13/R14,0)</f>
        <v>0</v>
      </c>
      <c r="S16" s="40"/>
      <c r="T16" s="4"/>
    </row>
    <row r="17" spans="2:20" x14ac:dyDescent="0.25">
      <c r="B17" s="2"/>
      <c r="C17" s="20"/>
      <c r="D17" s="116" t="s">
        <v>124</v>
      </c>
      <c r="E17" s="117" t="s">
        <v>54</v>
      </c>
      <c r="F17" s="147"/>
      <c r="G17" s="148"/>
      <c r="H17" s="148"/>
      <c r="I17" s="148"/>
      <c r="J17" s="148"/>
      <c r="K17" s="148"/>
      <c r="L17" s="148"/>
      <c r="M17" s="148"/>
      <c r="N17" s="148"/>
      <c r="O17" s="148"/>
      <c r="P17" s="148"/>
      <c r="Q17" s="149"/>
      <c r="R17" s="122">
        <f t="shared" si="1"/>
        <v>0</v>
      </c>
      <c r="S17" s="40"/>
      <c r="T17" s="4"/>
    </row>
    <row r="18" spans="2:20" x14ac:dyDescent="0.25">
      <c r="B18" s="2"/>
      <c r="C18" s="20"/>
      <c r="D18" s="107" t="s">
        <v>124</v>
      </c>
      <c r="E18" s="112" t="s">
        <v>56</v>
      </c>
      <c r="F18" s="150"/>
      <c r="G18" s="146"/>
      <c r="H18" s="146"/>
      <c r="I18" s="146"/>
      <c r="J18" s="146"/>
      <c r="K18" s="146"/>
      <c r="L18" s="146"/>
      <c r="M18" s="146"/>
      <c r="N18" s="146"/>
      <c r="O18" s="146"/>
      <c r="P18" s="146"/>
      <c r="Q18" s="151"/>
      <c r="R18" s="123">
        <f t="shared" si="1"/>
        <v>0</v>
      </c>
      <c r="S18" s="40"/>
      <c r="T18" s="4"/>
    </row>
    <row r="19" spans="2:20" x14ac:dyDescent="0.25">
      <c r="B19" s="2"/>
      <c r="C19" s="20"/>
      <c r="D19" s="107" t="s">
        <v>124</v>
      </c>
      <c r="E19" s="112" t="s">
        <v>55</v>
      </c>
      <c r="F19" s="152"/>
      <c r="G19" s="153"/>
      <c r="H19" s="153"/>
      <c r="I19" s="153"/>
      <c r="J19" s="153"/>
      <c r="K19" s="153"/>
      <c r="L19" s="153"/>
      <c r="M19" s="153"/>
      <c r="N19" s="153"/>
      <c r="O19" s="153"/>
      <c r="P19" s="153"/>
      <c r="Q19" s="154"/>
      <c r="R19" s="124">
        <f t="shared" si="1"/>
        <v>0</v>
      </c>
      <c r="S19" s="40"/>
      <c r="T19" s="4"/>
    </row>
    <row r="20" spans="2:20" x14ac:dyDescent="0.25">
      <c r="B20" s="2"/>
      <c r="C20" s="20"/>
      <c r="D20" s="118" t="s">
        <v>124</v>
      </c>
      <c r="E20" s="119" t="s">
        <v>57</v>
      </c>
      <c r="F20" s="195"/>
      <c r="G20" s="196"/>
      <c r="H20" s="196"/>
      <c r="I20" s="196"/>
      <c r="J20" s="196"/>
      <c r="K20" s="196"/>
      <c r="L20" s="196"/>
      <c r="M20" s="196"/>
      <c r="N20" s="196"/>
      <c r="O20" s="196"/>
      <c r="P20" s="196"/>
      <c r="Q20" s="197"/>
      <c r="R20" s="140">
        <f t="shared" si="1"/>
        <v>0</v>
      </c>
      <c r="S20" s="40"/>
      <c r="T20" s="4"/>
    </row>
    <row r="21" spans="2:20" ht="16.5" thickBot="1" x14ac:dyDescent="0.3">
      <c r="B21" s="2"/>
      <c r="C21" s="20"/>
      <c r="D21" s="108" t="s">
        <v>124</v>
      </c>
      <c r="E21" s="113" t="s">
        <v>80</v>
      </c>
      <c r="F21" s="206" t="str">
        <f>IFERROR(F18/F19,"")</f>
        <v/>
      </c>
      <c r="G21" s="207" t="str">
        <f t="shared" ref="G21:Q21" si="3">IFERROR(G18/G19,"")</f>
        <v/>
      </c>
      <c r="H21" s="207" t="str">
        <f t="shared" si="3"/>
        <v/>
      </c>
      <c r="I21" s="207" t="str">
        <f t="shared" si="3"/>
        <v/>
      </c>
      <c r="J21" s="207" t="str">
        <f t="shared" si="3"/>
        <v/>
      </c>
      <c r="K21" s="207" t="str">
        <f t="shared" si="3"/>
        <v/>
      </c>
      <c r="L21" s="207" t="str">
        <f t="shared" si="3"/>
        <v/>
      </c>
      <c r="M21" s="207" t="str">
        <f t="shared" si="3"/>
        <v/>
      </c>
      <c r="N21" s="207" t="str">
        <f t="shared" si="3"/>
        <v/>
      </c>
      <c r="O21" s="207" t="str">
        <f t="shared" si="3"/>
        <v/>
      </c>
      <c r="P21" s="207" t="str">
        <f t="shared" si="3"/>
        <v/>
      </c>
      <c r="Q21" s="208" t="str">
        <f t="shared" si="3"/>
        <v/>
      </c>
      <c r="R21" s="198">
        <f>IFERROR(R18/R19,0)</f>
        <v>0</v>
      </c>
      <c r="S21" s="40"/>
      <c r="T21" s="4"/>
    </row>
    <row r="22" spans="2:20" x14ac:dyDescent="0.25">
      <c r="B22" s="2"/>
      <c r="C22" s="20"/>
      <c r="D22" s="328" t="s">
        <v>125</v>
      </c>
      <c r="E22" s="117" t="s">
        <v>54</v>
      </c>
      <c r="F22" s="147"/>
      <c r="G22" s="148"/>
      <c r="H22" s="148"/>
      <c r="I22" s="148"/>
      <c r="J22" s="148"/>
      <c r="K22" s="148"/>
      <c r="L22" s="148"/>
      <c r="M22" s="148"/>
      <c r="N22" s="148"/>
      <c r="O22" s="148"/>
      <c r="P22" s="148"/>
      <c r="Q22" s="149"/>
      <c r="R22" s="122">
        <f t="shared" si="1"/>
        <v>0</v>
      </c>
      <c r="S22" s="40"/>
      <c r="T22" s="4"/>
    </row>
    <row r="23" spans="2:20" x14ac:dyDescent="0.25">
      <c r="B23" s="2"/>
      <c r="C23" s="20"/>
      <c r="D23" s="329" t="s">
        <v>125</v>
      </c>
      <c r="E23" s="112" t="s">
        <v>56</v>
      </c>
      <c r="F23" s="150"/>
      <c r="G23" s="146"/>
      <c r="H23" s="146"/>
      <c r="I23" s="146"/>
      <c r="J23" s="146"/>
      <c r="K23" s="146"/>
      <c r="L23" s="146"/>
      <c r="M23" s="146"/>
      <c r="N23" s="146"/>
      <c r="O23" s="146"/>
      <c r="P23" s="146"/>
      <c r="Q23" s="151"/>
      <c r="R23" s="123">
        <f t="shared" si="1"/>
        <v>0</v>
      </c>
      <c r="S23" s="40"/>
      <c r="T23" s="4"/>
    </row>
    <row r="24" spans="2:20" x14ac:dyDescent="0.25">
      <c r="B24" s="2"/>
      <c r="C24" s="20"/>
      <c r="D24" s="329" t="s">
        <v>125</v>
      </c>
      <c r="E24" s="112" t="s">
        <v>55</v>
      </c>
      <c r="F24" s="152"/>
      <c r="G24" s="153"/>
      <c r="H24" s="153"/>
      <c r="I24" s="153"/>
      <c r="J24" s="153"/>
      <c r="K24" s="153"/>
      <c r="L24" s="153"/>
      <c r="M24" s="153"/>
      <c r="N24" s="153"/>
      <c r="O24" s="153"/>
      <c r="P24" s="153"/>
      <c r="Q24" s="154"/>
      <c r="R24" s="124">
        <f t="shared" si="1"/>
        <v>0</v>
      </c>
      <c r="S24" s="40"/>
      <c r="T24" s="4"/>
    </row>
    <row r="25" spans="2:20" x14ac:dyDescent="0.25">
      <c r="B25" s="2"/>
      <c r="C25" s="20"/>
      <c r="D25" s="330" t="s">
        <v>125</v>
      </c>
      <c r="E25" s="119" t="s">
        <v>57</v>
      </c>
      <c r="F25" s="195"/>
      <c r="G25" s="196"/>
      <c r="H25" s="196"/>
      <c r="I25" s="196"/>
      <c r="J25" s="196"/>
      <c r="K25" s="196"/>
      <c r="L25" s="196"/>
      <c r="M25" s="196"/>
      <c r="N25" s="196"/>
      <c r="O25" s="196"/>
      <c r="P25" s="196"/>
      <c r="Q25" s="197"/>
      <c r="R25" s="140">
        <f t="shared" si="1"/>
        <v>0</v>
      </c>
      <c r="S25" s="40"/>
      <c r="T25" s="4"/>
    </row>
    <row r="26" spans="2:20" ht="16.5" thickBot="1" x14ac:dyDescent="0.3">
      <c r="B26" s="2"/>
      <c r="C26" s="20"/>
      <c r="D26" s="333" t="s">
        <v>125</v>
      </c>
      <c r="E26" s="113" t="s">
        <v>80</v>
      </c>
      <c r="F26" s="206" t="str">
        <f>IFERROR(F23/F24,"")</f>
        <v/>
      </c>
      <c r="G26" s="207" t="str">
        <f t="shared" ref="G26:Q26" si="4">IFERROR(G23/G24,"")</f>
        <v/>
      </c>
      <c r="H26" s="207" t="str">
        <f t="shared" si="4"/>
        <v/>
      </c>
      <c r="I26" s="207" t="str">
        <f t="shared" si="4"/>
        <v/>
      </c>
      <c r="J26" s="207" t="str">
        <f t="shared" si="4"/>
        <v/>
      </c>
      <c r="K26" s="207" t="str">
        <f t="shared" si="4"/>
        <v/>
      </c>
      <c r="L26" s="207" t="str">
        <f t="shared" si="4"/>
        <v/>
      </c>
      <c r="M26" s="207" t="str">
        <f t="shared" si="4"/>
        <v/>
      </c>
      <c r="N26" s="207" t="str">
        <f t="shared" si="4"/>
        <v/>
      </c>
      <c r="O26" s="207" t="str">
        <f t="shared" si="4"/>
        <v/>
      </c>
      <c r="P26" s="207" t="str">
        <f t="shared" si="4"/>
        <v/>
      </c>
      <c r="Q26" s="208" t="str">
        <f t="shared" si="4"/>
        <v/>
      </c>
      <c r="R26" s="198">
        <f>IFERROR(R23/R24,0)</f>
        <v>0</v>
      </c>
      <c r="S26" s="40"/>
      <c r="T26" s="4"/>
    </row>
    <row r="27" spans="2:20" x14ac:dyDescent="0.25">
      <c r="B27" s="2"/>
      <c r="C27" s="20"/>
      <c r="D27" s="328" t="s">
        <v>126</v>
      </c>
      <c r="E27" s="117" t="s">
        <v>54</v>
      </c>
      <c r="F27" s="147"/>
      <c r="G27" s="148"/>
      <c r="H27" s="148"/>
      <c r="I27" s="148"/>
      <c r="J27" s="148"/>
      <c r="K27" s="148"/>
      <c r="L27" s="148"/>
      <c r="M27" s="148"/>
      <c r="N27" s="148"/>
      <c r="O27" s="148"/>
      <c r="P27" s="148"/>
      <c r="Q27" s="149"/>
      <c r="R27" s="122">
        <f t="shared" si="1"/>
        <v>0</v>
      </c>
      <c r="S27" s="40"/>
      <c r="T27" s="4"/>
    </row>
    <row r="28" spans="2:20" x14ac:dyDescent="0.25">
      <c r="B28" s="2"/>
      <c r="C28" s="20"/>
      <c r="D28" s="329" t="s">
        <v>126</v>
      </c>
      <c r="E28" s="112" t="s">
        <v>56</v>
      </c>
      <c r="F28" s="150"/>
      <c r="G28" s="146"/>
      <c r="H28" s="146"/>
      <c r="I28" s="146"/>
      <c r="J28" s="146"/>
      <c r="K28" s="146"/>
      <c r="L28" s="146"/>
      <c r="M28" s="146"/>
      <c r="N28" s="146"/>
      <c r="O28" s="146"/>
      <c r="P28" s="146"/>
      <c r="Q28" s="151"/>
      <c r="R28" s="123">
        <f t="shared" si="1"/>
        <v>0</v>
      </c>
      <c r="S28" s="40"/>
      <c r="T28" s="4"/>
    </row>
    <row r="29" spans="2:20" x14ac:dyDescent="0.25">
      <c r="B29" s="2"/>
      <c r="C29" s="20"/>
      <c r="D29" s="329" t="s">
        <v>126</v>
      </c>
      <c r="E29" s="112" t="s">
        <v>55</v>
      </c>
      <c r="F29" s="152"/>
      <c r="G29" s="153"/>
      <c r="H29" s="153"/>
      <c r="I29" s="153"/>
      <c r="J29" s="153"/>
      <c r="K29" s="153"/>
      <c r="L29" s="153"/>
      <c r="M29" s="153"/>
      <c r="N29" s="153"/>
      <c r="O29" s="153"/>
      <c r="P29" s="153"/>
      <c r="Q29" s="154"/>
      <c r="R29" s="124">
        <f t="shared" si="1"/>
        <v>0</v>
      </c>
      <c r="S29" s="40"/>
      <c r="T29" s="4"/>
    </row>
    <row r="30" spans="2:20" x14ac:dyDescent="0.25">
      <c r="B30" s="2"/>
      <c r="C30" s="20"/>
      <c r="D30" s="330" t="s">
        <v>126</v>
      </c>
      <c r="E30" s="119" t="s">
        <v>57</v>
      </c>
      <c r="F30" s="195"/>
      <c r="G30" s="196"/>
      <c r="H30" s="196"/>
      <c r="I30" s="196"/>
      <c r="J30" s="196"/>
      <c r="K30" s="196"/>
      <c r="L30" s="196"/>
      <c r="M30" s="196"/>
      <c r="N30" s="196"/>
      <c r="O30" s="196"/>
      <c r="P30" s="196"/>
      <c r="Q30" s="197"/>
      <c r="R30" s="140">
        <f t="shared" si="1"/>
        <v>0</v>
      </c>
      <c r="S30" s="40"/>
      <c r="T30" s="4"/>
    </row>
    <row r="31" spans="2:20" ht="16.5" thickBot="1" x14ac:dyDescent="0.3">
      <c r="B31" s="2"/>
      <c r="C31" s="20"/>
      <c r="D31" s="333" t="s">
        <v>126</v>
      </c>
      <c r="E31" s="113" t="s">
        <v>80</v>
      </c>
      <c r="F31" s="206" t="str">
        <f>IFERROR(F28/F29,"")</f>
        <v/>
      </c>
      <c r="G31" s="207" t="str">
        <f t="shared" ref="G31:Q31" si="5">IFERROR(G28/G29,"")</f>
        <v/>
      </c>
      <c r="H31" s="207" t="str">
        <f t="shared" si="5"/>
        <v/>
      </c>
      <c r="I31" s="207" t="str">
        <f t="shared" si="5"/>
        <v/>
      </c>
      <c r="J31" s="207" t="str">
        <f t="shared" si="5"/>
        <v/>
      </c>
      <c r="K31" s="207" t="str">
        <f t="shared" si="5"/>
        <v/>
      </c>
      <c r="L31" s="207" t="str">
        <f t="shared" si="5"/>
        <v/>
      </c>
      <c r="M31" s="207" t="str">
        <f t="shared" si="5"/>
        <v/>
      </c>
      <c r="N31" s="207" t="str">
        <f t="shared" si="5"/>
        <v/>
      </c>
      <c r="O31" s="207" t="str">
        <f t="shared" si="5"/>
        <v/>
      </c>
      <c r="P31" s="207" t="str">
        <f t="shared" si="5"/>
        <v/>
      </c>
      <c r="Q31" s="208" t="str">
        <f t="shared" si="5"/>
        <v/>
      </c>
      <c r="R31" s="198">
        <f>IFERROR(R28/R29,0)</f>
        <v>0</v>
      </c>
      <c r="S31" s="40"/>
      <c r="T31" s="4"/>
    </row>
    <row r="32" spans="2:20" x14ac:dyDescent="0.25">
      <c r="B32" s="2"/>
      <c r="C32" s="20"/>
      <c r="D32" s="116" t="s">
        <v>127</v>
      </c>
      <c r="E32" s="117" t="s">
        <v>54</v>
      </c>
      <c r="F32" s="147"/>
      <c r="G32" s="148"/>
      <c r="H32" s="148"/>
      <c r="I32" s="148"/>
      <c r="J32" s="148"/>
      <c r="K32" s="148"/>
      <c r="L32" s="148"/>
      <c r="M32" s="148"/>
      <c r="N32" s="148"/>
      <c r="O32" s="148"/>
      <c r="P32" s="148"/>
      <c r="Q32" s="149"/>
      <c r="R32" s="122">
        <f t="shared" si="1"/>
        <v>0</v>
      </c>
      <c r="S32" s="40"/>
      <c r="T32" s="4"/>
    </row>
    <row r="33" spans="2:20" x14ac:dyDescent="0.25">
      <c r="B33" s="2"/>
      <c r="C33" s="20"/>
      <c r="D33" s="107" t="s">
        <v>127</v>
      </c>
      <c r="E33" s="112" t="s">
        <v>56</v>
      </c>
      <c r="F33" s="150"/>
      <c r="G33" s="146"/>
      <c r="H33" s="146"/>
      <c r="I33" s="146"/>
      <c r="J33" s="146"/>
      <c r="K33" s="146"/>
      <c r="L33" s="146"/>
      <c r="M33" s="146"/>
      <c r="N33" s="146"/>
      <c r="O33" s="146"/>
      <c r="P33" s="146"/>
      <c r="Q33" s="151"/>
      <c r="R33" s="123">
        <f t="shared" si="1"/>
        <v>0</v>
      </c>
      <c r="S33" s="40"/>
      <c r="T33" s="4"/>
    </row>
    <row r="34" spans="2:20" x14ac:dyDescent="0.25">
      <c r="B34" s="2"/>
      <c r="C34" s="20"/>
      <c r="D34" s="107" t="s">
        <v>127</v>
      </c>
      <c r="E34" s="112" t="s">
        <v>55</v>
      </c>
      <c r="F34" s="152"/>
      <c r="G34" s="153"/>
      <c r="H34" s="153"/>
      <c r="I34" s="153"/>
      <c r="J34" s="153"/>
      <c r="K34" s="153"/>
      <c r="L34" s="153"/>
      <c r="M34" s="153"/>
      <c r="N34" s="153"/>
      <c r="O34" s="153"/>
      <c r="P34" s="153"/>
      <c r="Q34" s="154"/>
      <c r="R34" s="124">
        <f t="shared" si="1"/>
        <v>0</v>
      </c>
      <c r="S34" s="40"/>
      <c r="T34" s="4"/>
    </row>
    <row r="35" spans="2:20" x14ac:dyDescent="0.25">
      <c r="B35" s="2"/>
      <c r="C35" s="20"/>
      <c r="D35" s="118" t="s">
        <v>127</v>
      </c>
      <c r="E35" s="119" t="s">
        <v>57</v>
      </c>
      <c r="F35" s="195"/>
      <c r="G35" s="196"/>
      <c r="H35" s="196"/>
      <c r="I35" s="196"/>
      <c r="J35" s="196"/>
      <c r="K35" s="196"/>
      <c r="L35" s="196"/>
      <c r="M35" s="196"/>
      <c r="N35" s="196"/>
      <c r="O35" s="196"/>
      <c r="P35" s="196"/>
      <c r="Q35" s="197"/>
      <c r="R35" s="140">
        <f t="shared" si="1"/>
        <v>0</v>
      </c>
      <c r="S35" s="40"/>
      <c r="T35" s="4"/>
    </row>
    <row r="36" spans="2:20" ht="16.5" thickBot="1" x14ac:dyDescent="0.3">
      <c r="B36" s="2"/>
      <c r="C36" s="20"/>
      <c r="D36" s="108" t="s">
        <v>127</v>
      </c>
      <c r="E36" s="113" t="s">
        <v>80</v>
      </c>
      <c r="F36" s="206" t="str">
        <f>IFERROR(F33/F34,"")</f>
        <v/>
      </c>
      <c r="G36" s="207" t="str">
        <f t="shared" ref="G36:Q36" si="6">IFERROR(G33/G34,"")</f>
        <v/>
      </c>
      <c r="H36" s="207" t="str">
        <f t="shared" si="6"/>
        <v/>
      </c>
      <c r="I36" s="207" t="str">
        <f t="shared" si="6"/>
        <v/>
      </c>
      <c r="J36" s="207" t="str">
        <f t="shared" si="6"/>
        <v/>
      </c>
      <c r="K36" s="207" t="str">
        <f t="shared" si="6"/>
        <v/>
      </c>
      <c r="L36" s="207" t="str">
        <f t="shared" si="6"/>
        <v/>
      </c>
      <c r="M36" s="207" t="str">
        <f t="shared" si="6"/>
        <v/>
      </c>
      <c r="N36" s="207" t="str">
        <f t="shared" si="6"/>
        <v/>
      </c>
      <c r="O36" s="207" t="str">
        <f t="shared" si="6"/>
        <v/>
      </c>
      <c r="P36" s="207" t="str">
        <f t="shared" si="6"/>
        <v/>
      </c>
      <c r="Q36" s="208" t="str">
        <f t="shared" si="6"/>
        <v/>
      </c>
      <c r="R36" s="198">
        <f>IFERROR(R33/R34,0)</f>
        <v>0</v>
      </c>
      <c r="S36" s="40"/>
      <c r="T36" s="4"/>
    </row>
    <row r="37" spans="2:20" x14ac:dyDescent="0.25">
      <c r="B37" s="2"/>
      <c r="C37" s="20"/>
      <c r="D37" s="106" t="s">
        <v>48</v>
      </c>
      <c r="E37" s="111" t="s">
        <v>54</v>
      </c>
      <c r="F37" s="147"/>
      <c r="G37" s="148"/>
      <c r="H37" s="148"/>
      <c r="I37" s="148"/>
      <c r="J37" s="148"/>
      <c r="K37" s="148"/>
      <c r="L37" s="148"/>
      <c r="M37" s="148"/>
      <c r="N37" s="148"/>
      <c r="O37" s="148"/>
      <c r="P37" s="148"/>
      <c r="Q37" s="149"/>
      <c r="R37" s="122">
        <f t="shared" si="1"/>
        <v>0</v>
      </c>
      <c r="S37" s="40"/>
      <c r="T37" s="4"/>
    </row>
    <row r="38" spans="2:20" x14ac:dyDescent="0.25">
      <c r="B38" s="2"/>
      <c r="C38" s="20"/>
      <c r="D38" s="107" t="s">
        <v>48</v>
      </c>
      <c r="E38" s="112" t="s">
        <v>56</v>
      </c>
      <c r="F38" s="150"/>
      <c r="G38" s="146"/>
      <c r="H38" s="146"/>
      <c r="I38" s="146"/>
      <c r="J38" s="146"/>
      <c r="K38" s="146"/>
      <c r="L38" s="146"/>
      <c r="M38" s="146"/>
      <c r="N38" s="146"/>
      <c r="O38" s="146"/>
      <c r="P38" s="146"/>
      <c r="Q38" s="151"/>
      <c r="R38" s="123">
        <f t="shared" si="1"/>
        <v>0</v>
      </c>
      <c r="S38" s="40"/>
      <c r="T38" s="4"/>
    </row>
    <row r="39" spans="2:20" x14ac:dyDescent="0.25">
      <c r="B39" s="2"/>
      <c r="C39" s="20"/>
      <c r="D39" s="107" t="s">
        <v>48</v>
      </c>
      <c r="E39" s="112" t="s">
        <v>55</v>
      </c>
      <c r="F39" s="152"/>
      <c r="G39" s="153"/>
      <c r="H39" s="153"/>
      <c r="I39" s="153"/>
      <c r="J39" s="153"/>
      <c r="K39" s="153"/>
      <c r="L39" s="153"/>
      <c r="M39" s="153"/>
      <c r="N39" s="153"/>
      <c r="O39" s="153"/>
      <c r="P39" s="153"/>
      <c r="Q39" s="154"/>
      <c r="R39" s="124">
        <f t="shared" si="1"/>
        <v>0</v>
      </c>
      <c r="S39" s="40"/>
      <c r="T39" s="4"/>
    </row>
    <row r="40" spans="2:20" x14ac:dyDescent="0.25">
      <c r="B40" s="2"/>
      <c r="C40" s="20"/>
      <c r="D40" s="118" t="s">
        <v>48</v>
      </c>
      <c r="E40" s="119" t="s">
        <v>57</v>
      </c>
      <c r="F40" s="195"/>
      <c r="G40" s="196"/>
      <c r="H40" s="196"/>
      <c r="I40" s="196"/>
      <c r="J40" s="196"/>
      <c r="K40" s="196"/>
      <c r="L40" s="196"/>
      <c r="M40" s="196"/>
      <c r="N40" s="196"/>
      <c r="O40" s="196"/>
      <c r="P40" s="196"/>
      <c r="Q40" s="197"/>
      <c r="R40" s="140">
        <f t="shared" si="1"/>
        <v>0</v>
      </c>
      <c r="S40" s="40"/>
      <c r="T40" s="4"/>
    </row>
    <row r="41" spans="2:20" ht="16.5" thickBot="1" x14ac:dyDescent="0.3">
      <c r="B41" s="2"/>
      <c r="C41" s="20"/>
      <c r="D41" s="108" t="s">
        <v>48</v>
      </c>
      <c r="E41" s="113" t="s">
        <v>80</v>
      </c>
      <c r="F41" s="206" t="str">
        <f>IFERROR(F38/F39,"")</f>
        <v/>
      </c>
      <c r="G41" s="207" t="str">
        <f t="shared" ref="G41:Q41" si="7">IFERROR(G38/G39,"")</f>
        <v/>
      </c>
      <c r="H41" s="207" t="str">
        <f t="shared" si="7"/>
        <v/>
      </c>
      <c r="I41" s="207" t="str">
        <f t="shared" si="7"/>
        <v/>
      </c>
      <c r="J41" s="207" t="str">
        <f t="shared" si="7"/>
        <v/>
      </c>
      <c r="K41" s="207" t="str">
        <f t="shared" si="7"/>
        <v/>
      </c>
      <c r="L41" s="207" t="str">
        <f t="shared" si="7"/>
        <v/>
      </c>
      <c r="M41" s="207" t="str">
        <f t="shared" si="7"/>
        <v/>
      </c>
      <c r="N41" s="207" t="str">
        <f t="shared" si="7"/>
        <v/>
      </c>
      <c r="O41" s="207" t="str">
        <f t="shared" si="7"/>
        <v/>
      </c>
      <c r="P41" s="207" t="str">
        <f t="shared" si="7"/>
        <v/>
      </c>
      <c r="Q41" s="208" t="str">
        <f t="shared" si="7"/>
        <v/>
      </c>
      <c r="R41" s="198">
        <f>IFERROR(R38/R39,0)</f>
        <v>0</v>
      </c>
      <c r="S41" s="40"/>
      <c r="T41" s="4"/>
    </row>
    <row r="42" spans="2:20" x14ac:dyDescent="0.25">
      <c r="B42" s="2"/>
      <c r="C42" s="20"/>
      <c r="D42" s="116" t="s">
        <v>49</v>
      </c>
      <c r="E42" s="117" t="s">
        <v>54</v>
      </c>
      <c r="F42" s="147"/>
      <c r="G42" s="148"/>
      <c r="H42" s="148"/>
      <c r="I42" s="148"/>
      <c r="J42" s="148"/>
      <c r="K42" s="148"/>
      <c r="L42" s="148"/>
      <c r="M42" s="148"/>
      <c r="N42" s="148"/>
      <c r="O42" s="148"/>
      <c r="P42" s="148"/>
      <c r="Q42" s="149"/>
      <c r="R42" s="122">
        <f t="shared" si="1"/>
        <v>0</v>
      </c>
      <c r="S42" s="40"/>
      <c r="T42" s="4"/>
    </row>
    <row r="43" spans="2:20" x14ac:dyDescent="0.25">
      <c r="B43" s="2"/>
      <c r="C43" s="20"/>
      <c r="D43" s="107" t="s">
        <v>49</v>
      </c>
      <c r="E43" s="112" t="s">
        <v>56</v>
      </c>
      <c r="F43" s="150"/>
      <c r="G43" s="146"/>
      <c r="H43" s="146"/>
      <c r="I43" s="146"/>
      <c r="J43" s="146"/>
      <c r="K43" s="146"/>
      <c r="L43" s="146"/>
      <c r="M43" s="146"/>
      <c r="N43" s="146"/>
      <c r="O43" s="146"/>
      <c r="P43" s="146"/>
      <c r="Q43" s="151"/>
      <c r="R43" s="123">
        <f t="shared" si="1"/>
        <v>0</v>
      </c>
      <c r="S43" s="40"/>
      <c r="T43" s="4"/>
    </row>
    <row r="44" spans="2:20" x14ac:dyDescent="0.25">
      <c r="B44" s="2"/>
      <c r="C44" s="20"/>
      <c r="D44" s="107" t="s">
        <v>49</v>
      </c>
      <c r="E44" s="112" t="s">
        <v>55</v>
      </c>
      <c r="F44" s="152"/>
      <c r="G44" s="153"/>
      <c r="H44" s="153"/>
      <c r="I44" s="153"/>
      <c r="J44" s="153"/>
      <c r="K44" s="153"/>
      <c r="L44" s="153"/>
      <c r="M44" s="153"/>
      <c r="N44" s="153"/>
      <c r="O44" s="153"/>
      <c r="P44" s="153"/>
      <c r="Q44" s="154"/>
      <c r="R44" s="124">
        <f t="shared" si="1"/>
        <v>0</v>
      </c>
      <c r="S44" s="40"/>
      <c r="T44" s="4"/>
    </row>
    <row r="45" spans="2:20" x14ac:dyDescent="0.25">
      <c r="B45" s="2"/>
      <c r="C45" s="20"/>
      <c r="D45" s="118" t="s">
        <v>49</v>
      </c>
      <c r="E45" s="119" t="s">
        <v>57</v>
      </c>
      <c r="F45" s="195"/>
      <c r="G45" s="196"/>
      <c r="H45" s="196"/>
      <c r="I45" s="196"/>
      <c r="J45" s="196"/>
      <c r="K45" s="196"/>
      <c r="L45" s="196"/>
      <c r="M45" s="196"/>
      <c r="N45" s="196"/>
      <c r="O45" s="196"/>
      <c r="P45" s="196"/>
      <c r="Q45" s="197"/>
      <c r="R45" s="140">
        <f t="shared" si="1"/>
        <v>0</v>
      </c>
      <c r="S45" s="40"/>
      <c r="T45" s="4"/>
    </row>
    <row r="46" spans="2:20" ht="16.5" thickBot="1" x14ac:dyDescent="0.3">
      <c r="B46" s="2"/>
      <c r="C46" s="20"/>
      <c r="D46" s="108" t="s">
        <v>49</v>
      </c>
      <c r="E46" s="113" t="s">
        <v>80</v>
      </c>
      <c r="F46" s="206" t="str">
        <f>IFERROR(F43/F44,"")</f>
        <v/>
      </c>
      <c r="G46" s="207" t="str">
        <f t="shared" ref="G46:Q46" si="8">IFERROR(G43/G44,"")</f>
        <v/>
      </c>
      <c r="H46" s="207" t="str">
        <f t="shared" si="8"/>
        <v/>
      </c>
      <c r="I46" s="207" t="str">
        <f t="shared" si="8"/>
        <v/>
      </c>
      <c r="J46" s="207" t="str">
        <f t="shared" si="8"/>
        <v/>
      </c>
      <c r="K46" s="207" t="str">
        <f t="shared" si="8"/>
        <v/>
      </c>
      <c r="L46" s="207" t="str">
        <f t="shared" si="8"/>
        <v/>
      </c>
      <c r="M46" s="207" t="str">
        <f t="shared" si="8"/>
        <v/>
      </c>
      <c r="N46" s="207" t="str">
        <f t="shared" si="8"/>
        <v/>
      </c>
      <c r="O46" s="207" t="str">
        <f t="shared" si="8"/>
        <v/>
      </c>
      <c r="P46" s="207" t="str">
        <f t="shared" si="8"/>
        <v/>
      </c>
      <c r="Q46" s="208" t="str">
        <f t="shared" si="8"/>
        <v/>
      </c>
      <c r="R46" s="198">
        <f>IFERROR(R43/R44,0)</f>
        <v>0</v>
      </c>
      <c r="S46" s="40"/>
      <c r="T46" s="4"/>
    </row>
    <row r="47" spans="2:20" s="3" customFormat="1" x14ac:dyDescent="0.25">
      <c r="B47" s="2"/>
      <c r="C47" s="20"/>
      <c r="D47" s="116" t="s">
        <v>16</v>
      </c>
      <c r="E47" s="117" t="s">
        <v>54</v>
      </c>
      <c r="F47" s="147"/>
      <c r="G47" s="148"/>
      <c r="H47" s="148"/>
      <c r="I47" s="148"/>
      <c r="J47" s="148"/>
      <c r="K47" s="148"/>
      <c r="L47" s="148"/>
      <c r="M47" s="148"/>
      <c r="N47" s="148"/>
      <c r="O47" s="148"/>
      <c r="P47" s="148"/>
      <c r="Q47" s="149"/>
      <c r="R47" s="122">
        <f t="shared" si="1"/>
        <v>0</v>
      </c>
      <c r="S47" s="40"/>
      <c r="T47" s="4"/>
    </row>
    <row r="48" spans="2:20" s="3" customFormat="1" x14ac:dyDescent="0.25">
      <c r="B48" s="2"/>
      <c r="C48" s="20"/>
      <c r="D48" s="107" t="s">
        <v>16</v>
      </c>
      <c r="E48" s="112" t="s">
        <v>56</v>
      </c>
      <c r="F48" s="150"/>
      <c r="G48" s="146"/>
      <c r="H48" s="146"/>
      <c r="I48" s="146"/>
      <c r="J48" s="146"/>
      <c r="K48" s="146"/>
      <c r="L48" s="146"/>
      <c r="M48" s="146"/>
      <c r="N48" s="146"/>
      <c r="O48" s="146"/>
      <c r="P48" s="146"/>
      <c r="Q48" s="151"/>
      <c r="R48" s="123">
        <f t="shared" si="1"/>
        <v>0</v>
      </c>
      <c r="S48" s="40"/>
      <c r="T48" s="4"/>
    </row>
    <row r="49" spans="2:20" s="3" customFormat="1" x14ac:dyDescent="0.25">
      <c r="B49" s="2"/>
      <c r="C49" s="20"/>
      <c r="D49" s="107" t="s">
        <v>16</v>
      </c>
      <c r="E49" s="112" t="s">
        <v>55</v>
      </c>
      <c r="F49" s="152"/>
      <c r="G49" s="153"/>
      <c r="H49" s="153"/>
      <c r="I49" s="153"/>
      <c r="J49" s="153"/>
      <c r="K49" s="153"/>
      <c r="L49" s="153"/>
      <c r="M49" s="153"/>
      <c r="N49" s="153"/>
      <c r="O49" s="153"/>
      <c r="P49" s="153"/>
      <c r="Q49" s="154"/>
      <c r="R49" s="124">
        <f t="shared" si="1"/>
        <v>0</v>
      </c>
      <c r="S49" s="40"/>
      <c r="T49" s="4"/>
    </row>
    <row r="50" spans="2:20" s="3" customFormat="1" x14ac:dyDescent="0.25">
      <c r="B50" s="2"/>
      <c r="C50" s="20"/>
      <c r="D50" s="118" t="s">
        <v>16</v>
      </c>
      <c r="E50" s="119" t="s">
        <v>57</v>
      </c>
      <c r="F50" s="195"/>
      <c r="G50" s="196"/>
      <c r="H50" s="196"/>
      <c r="I50" s="196"/>
      <c r="J50" s="196"/>
      <c r="K50" s="196"/>
      <c r="L50" s="196"/>
      <c r="M50" s="196"/>
      <c r="N50" s="196"/>
      <c r="O50" s="196"/>
      <c r="P50" s="196"/>
      <c r="Q50" s="197"/>
      <c r="R50" s="140">
        <f t="shared" si="1"/>
        <v>0</v>
      </c>
      <c r="S50" s="40"/>
      <c r="T50" s="4"/>
    </row>
    <row r="51" spans="2:20" s="3" customFormat="1" ht="16.5" thickBot="1" x14ac:dyDescent="0.3">
      <c r="B51" s="2"/>
      <c r="C51" s="20"/>
      <c r="D51" s="108" t="s">
        <v>16</v>
      </c>
      <c r="E51" s="113" t="s">
        <v>80</v>
      </c>
      <c r="F51" s="206" t="str">
        <f>IFERROR(F48/F49,"")</f>
        <v/>
      </c>
      <c r="G51" s="207" t="str">
        <f t="shared" ref="G51:Q51" si="9">IFERROR(G48/G49,"")</f>
        <v/>
      </c>
      <c r="H51" s="207" t="str">
        <f t="shared" si="9"/>
        <v/>
      </c>
      <c r="I51" s="207" t="str">
        <f t="shared" si="9"/>
        <v/>
      </c>
      <c r="J51" s="207" t="str">
        <f t="shared" si="9"/>
        <v/>
      </c>
      <c r="K51" s="207" t="str">
        <f t="shared" si="9"/>
        <v/>
      </c>
      <c r="L51" s="207" t="str">
        <f t="shared" si="9"/>
        <v/>
      </c>
      <c r="M51" s="207" t="str">
        <f t="shared" si="9"/>
        <v/>
      </c>
      <c r="N51" s="207" t="str">
        <f t="shared" si="9"/>
        <v/>
      </c>
      <c r="O51" s="207" t="str">
        <f t="shared" si="9"/>
        <v/>
      </c>
      <c r="P51" s="207" t="str">
        <f t="shared" si="9"/>
        <v/>
      </c>
      <c r="Q51" s="208" t="str">
        <f t="shared" si="9"/>
        <v/>
      </c>
      <c r="R51" s="198">
        <f>IFERROR(R48/R49,0)</f>
        <v>0</v>
      </c>
      <c r="S51" s="40"/>
      <c r="T51" s="4"/>
    </row>
    <row r="52" spans="2:20" s="3" customFormat="1" x14ac:dyDescent="0.25">
      <c r="B52" s="2"/>
      <c r="C52" s="20"/>
      <c r="D52" s="331" t="s">
        <v>128</v>
      </c>
      <c r="E52" s="117" t="s">
        <v>54</v>
      </c>
      <c r="F52" s="147"/>
      <c r="G52" s="148"/>
      <c r="H52" s="148"/>
      <c r="I52" s="148"/>
      <c r="J52" s="148"/>
      <c r="K52" s="148"/>
      <c r="L52" s="148"/>
      <c r="M52" s="148"/>
      <c r="N52" s="148"/>
      <c r="O52" s="148"/>
      <c r="P52" s="148"/>
      <c r="Q52" s="149"/>
      <c r="R52" s="122">
        <f t="shared" ref="R52:R55" si="10">SUM(F52:Q52)</f>
        <v>0</v>
      </c>
      <c r="S52" s="40"/>
      <c r="T52" s="4"/>
    </row>
    <row r="53" spans="2:20" s="3" customFormat="1" x14ac:dyDescent="0.25">
      <c r="B53" s="2"/>
      <c r="C53" s="20"/>
      <c r="D53" s="326" t="s">
        <v>128</v>
      </c>
      <c r="E53" s="112" t="s">
        <v>56</v>
      </c>
      <c r="F53" s="150"/>
      <c r="G53" s="146"/>
      <c r="H53" s="146"/>
      <c r="I53" s="146"/>
      <c r="J53" s="146"/>
      <c r="K53" s="146"/>
      <c r="L53" s="146"/>
      <c r="M53" s="146"/>
      <c r="N53" s="146"/>
      <c r="O53" s="146"/>
      <c r="P53" s="146"/>
      <c r="Q53" s="151"/>
      <c r="R53" s="123">
        <f t="shared" si="10"/>
        <v>0</v>
      </c>
      <c r="S53" s="40"/>
      <c r="T53" s="4"/>
    </row>
    <row r="54" spans="2:20" s="3" customFormat="1" x14ac:dyDescent="0.25">
      <c r="B54" s="2"/>
      <c r="C54" s="20"/>
      <c r="D54" s="326" t="s">
        <v>128</v>
      </c>
      <c r="E54" s="112" t="s">
        <v>55</v>
      </c>
      <c r="F54" s="152"/>
      <c r="G54" s="153"/>
      <c r="H54" s="153"/>
      <c r="I54" s="153"/>
      <c r="J54" s="153"/>
      <c r="K54" s="153"/>
      <c r="L54" s="153"/>
      <c r="M54" s="153"/>
      <c r="N54" s="153"/>
      <c r="O54" s="153"/>
      <c r="P54" s="153"/>
      <c r="Q54" s="154"/>
      <c r="R54" s="124">
        <f t="shared" si="10"/>
        <v>0</v>
      </c>
      <c r="S54" s="40"/>
      <c r="T54" s="4"/>
    </row>
    <row r="55" spans="2:20" s="3" customFormat="1" x14ac:dyDescent="0.25">
      <c r="B55" s="2"/>
      <c r="C55" s="20"/>
      <c r="D55" s="327" t="s">
        <v>128</v>
      </c>
      <c r="E55" s="119" t="s">
        <v>57</v>
      </c>
      <c r="F55" s="195"/>
      <c r="G55" s="196"/>
      <c r="H55" s="196"/>
      <c r="I55" s="196"/>
      <c r="J55" s="196"/>
      <c r="K55" s="196"/>
      <c r="L55" s="196"/>
      <c r="M55" s="196"/>
      <c r="N55" s="196"/>
      <c r="O55" s="196"/>
      <c r="P55" s="196"/>
      <c r="Q55" s="197"/>
      <c r="R55" s="140">
        <f t="shared" si="10"/>
        <v>0</v>
      </c>
      <c r="S55" s="40"/>
      <c r="T55" s="4"/>
    </row>
    <row r="56" spans="2:20" s="3" customFormat="1" ht="16.5" thickBot="1" x14ac:dyDescent="0.3">
      <c r="B56" s="2"/>
      <c r="C56" s="20"/>
      <c r="D56" s="332" t="s">
        <v>128</v>
      </c>
      <c r="E56" s="113" t="s">
        <v>80</v>
      </c>
      <c r="F56" s="206" t="str">
        <f>IFERROR(F53/F54,"")</f>
        <v/>
      </c>
      <c r="G56" s="207" t="str">
        <f t="shared" ref="G56:Q56" si="11">IFERROR(G53/G54,"")</f>
        <v/>
      </c>
      <c r="H56" s="207" t="str">
        <f t="shared" si="11"/>
        <v/>
      </c>
      <c r="I56" s="207" t="str">
        <f t="shared" si="11"/>
        <v/>
      </c>
      <c r="J56" s="207" t="str">
        <f t="shared" si="11"/>
        <v/>
      </c>
      <c r="K56" s="207" t="str">
        <f t="shared" si="11"/>
        <v/>
      </c>
      <c r="L56" s="207" t="str">
        <f t="shared" si="11"/>
        <v/>
      </c>
      <c r="M56" s="207" t="str">
        <f t="shared" si="11"/>
        <v/>
      </c>
      <c r="N56" s="207" t="str">
        <f t="shared" si="11"/>
        <v/>
      </c>
      <c r="O56" s="207" t="str">
        <f t="shared" si="11"/>
        <v/>
      </c>
      <c r="P56" s="207" t="str">
        <f t="shared" si="11"/>
        <v/>
      </c>
      <c r="Q56" s="208" t="str">
        <f t="shared" si="11"/>
        <v/>
      </c>
      <c r="R56" s="198">
        <f>IFERROR(R53/R54,0)</f>
        <v>0</v>
      </c>
      <c r="S56" s="40"/>
      <c r="T56" s="4"/>
    </row>
    <row r="57" spans="2:20" s="3" customFormat="1" x14ac:dyDescent="0.25">
      <c r="B57" s="2"/>
      <c r="C57" s="20"/>
      <c r="D57" s="116" t="s">
        <v>17</v>
      </c>
      <c r="E57" s="117" t="s">
        <v>54</v>
      </c>
      <c r="F57" s="188"/>
      <c r="G57" s="189"/>
      <c r="H57" s="189"/>
      <c r="I57" s="189"/>
      <c r="J57" s="189"/>
      <c r="K57" s="189"/>
      <c r="L57" s="189"/>
      <c r="M57" s="189"/>
      <c r="N57" s="189"/>
      <c r="O57" s="189"/>
      <c r="P57" s="189"/>
      <c r="Q57" s="190"/>
      <c r="R57" s="191"/>
      <c r="S57" s="40"/>
      <c r="T57" s="4"/>
    </row>
    <row r="58" spans="2:20" s="3" customFormat="1" x14ac:dyDescent="0.25">
      <c r="B58" s="2"/>
      <c r="C58" s="20"/>
      <c r="D58" s="107" t="s">
        <v>17</v>
      </c>
      <c r="E58" s="112" t="s">
        <v>56</v>
      </c>
      <c r="F58" s="150"/>
      <c r="G58" s="146"/>
      <c r="H58" s="146"/>
      <c r="I58" s="146"/>
      <c r="J58" s="146"/>
      <c r="K58" s="146"/>
      <c r="L58" s="146"/>
      <c r="M58" s="146"/>
      <c r="N58" s="146"/>
      <c r="O58" s="146"/>
      <c r="P58" s="146"/>
      <c r="Q58" s="151"/>
      <c r="R58" s="123">
        <f t="shared" ref="R58:R59" si="12">SUM(F58:Q58)</f>
        <v>0</v>
      </c>
      <c r="S58" s="40"/>
      <c r="T58" s="4"/>
    </row>
    <row r="59" spans="2:20" s="3" customFormat="1" x14ac:dyDescent="0.25">
      <c r="B59" s="2"/>
      <c r="C59" s="20"/>
      <c r="D59" s="107" t="s">
        <v>17</v>
      </c>
      <c r="E59" s="112" t="s">
        <v>55</v>
      </c>
      <c r="F59" s="152"/>
      <c r="G59" s="153"/>
      <c r="H59" s="153"/>
      <c r="I59" s="153"/>
      <c r="J59" s="153"/>
      <c r="K59" s="153"/>
      <c r="L59" s="153"/>
      <c r="M59" s="153"/>
      <c r="N59" s="153"/>
      <c r="O59" s="153"/>
      <c r="P59" s="153"/>
      <c r="Q59" s="154"/>
      <c r="R59" s="124">
        <f t="shared" si="12"/>
        <v>0</v>
      </c>
      <c r="S59" s="40"/>
      <c r="T59" s="4"/>
    </row>
    <row r="60" spans="2:20" s="3" customFormat="1" x14ac:dyDescent="0.25">
      <c r="B60" s="2"/>
      <c r="C60" s="20"/>
      <c r="D60" s="118" t="s">
        <v>17</v>
      </c>
      <c r="E60" s="119" t="s">
        <v>57</v>
      </c>
      <c r="F60" s="199"/>
      <c r="G60" s="200"/>
      <c r="H60" s="200"/>
      <c r="I60" s="200"/>
      <c r="J60" s="200"/>
      <c r="K60" s="200"/>
      <c r="L60" s="200"/>
      <c r="M60" s="200"/>
      <c r="N60" s="200"/>
      <c r="O60" s="200"/>
      <c r="P60" s="200"/>
      <c r="Q60" s="201"/>
      <c r="R60" s="202"/>
      <c r="S60" s="40"/>
      <c r="T60" s="4"/>
    </row>
    <row r="61" spans="2:20" s="3" customFormat="1" ht="16.5" thickBot="1" x14ac:dyDescent="0.3">
      <c r="B61" s="2"/>
      <c r="C61" s="20"/>
      <c r="D61" s="108" t="s">
        <v>17</v>
      </c>
      <c r="E61" s="113" t="s">
        <v>80</v>
      </c>
      <c r="F61" s="206" t="str">
        <f>IFERROR(F58/F59,"")</f>
        <v/>
      </c>
      <c r="G61" s="207" t="str">
        <f t="shared" ref="G61:Q61" si="13">IFERROR(G58/G59,"")</f>
        <v/>
      </c>
      <c r="H61" s="207" t="str">
        <f t="shared" si="13"/>
        <v/>
      </c>
      <c r="I61" s="207" t="str">
        <f t="shared" si="13"/>
        <v/>
      </c>
      <c r="J61" s="207" t="str">
        <f t="shared" si="13"/>
        <v/>
      </c>
      <c r="K61" s="207" t="str">
        <f t="shared" si="13"/>
        <v/>
      </c>
      <c r="L61" s="207" t="str">
        <f t="shared" si="13"/>
        <v/>
      </c>
      <c r="M61" s="207" t="str">
        <f t="shared" si="13"/>
        <v/>
      </c>
      <c r="N61" s="207" t="str">
        <f t="shared" si="13"/>
        <v/>
      </c>
      <c r="O61" s="207" t="str">
        <f t="shared" si="13"/>
        <v/>
      </c>
      <c r="P61" s="207" t="str">
        <f t="shared" si="13"/>
        <v/>
      </c>
      <c r="Q61" s="208" t="str">
        <f t="shared" si="13"/>
        <v/>
      </c>
      <c r="R61" s="198">
        <f>IFERROR(R58/R59,0)</f>
        <v>0</v>
      </c>
      <c r="S61" s="40"/>
      <c r="T61" s="4"/>
    </row>
    <row r="62" spans="2:20" s="3" customFormat="1" x14ac:dyDescent="0.25">
      <c r="B62" s="2"/>
      <c r="C62" s="20"/>
      <c r="D62" s="116" t="s">
        <v>50</v>
      </c>
      <c r="E62" s="117" t="s">
        <v>54</v>
      </c>
      <c r="F62" s="188"/>
      <c r="G62" s="189"/>
      <c r="H62" s="189"/>
      <c r="I62" s="189"/>
      <c r="J62" s="189"/>
      <c r="K62" s="189"/>
      <c r="L62" s="189"/>
      <c r="M62" s="189"/>
      <c r="N62" s="189"/>
      <c r="O62" s="189"/>
      <c r="P62" s="189"/>
      <c r="Q62" s="190"/>
      <c r="R62" s="191"/>
      <c r="S62" s="40"/>
      <c r="T62" s="4"/>
    </row>
    <row r="63" spans="2:20" s="3" customFormat="1" x14ac:dyDescent="0.25">
      <c r="B63" s="2"/>
      <c r="C63" s="20"/>
      <c r="D63" s="107" t="s">
        <v>50</v>
      </c>
      <c r="E63" s="112" t="s">
        <v>56</v>
      </c>
      <c r="F63" s="150"/>
      <c r="G63" s="146"/>
      <c r="H63" s="146"/>
      <c r="I63" s="146"/>
      <c r="J63" s="146"/>
      <c r="K63" s="146"/>
      <c r="L63" s="146"/>
      <c r="M63" s="146"/>
      <c r="N63" s="146"/>
      <c r="O63" s="146"/>
      <c r="P63" s="146"/>
      <c r="Q63" s="151"/>
      <c r="R63" s="123">
        <f t="shared" si="1"/>
        <v>0</v>
      </c>
      <c r="S63" s="40"/>
      <c r="T63" s="4"/>
    </row>
    <row r="64" spans="2:20" s="3" customFormat="1" x14ac:dyDescent="0.25">
      <c r="B64" s="2"/>
      <c r="C64" s="20"/>
      <c r="D64" s="107" t="s">
        <v>50</v>
      </c>
      <c r="E64" s="112" t="s">
        <v>55</v>
      </c>
      <c r="F64" s="152"/>
      <c r="G64" s="153"/>
      <c r="H64" s="153"/>
      <c r="I64" s="153"/>
      <c r="J64" s="153"/>
      <c r="K64" s="153"/>
      <c r="L64" s="153"/>
      <c r="M64" s="153"/>
      <c r="N64" s="153"/>
      <c r="O64" s="153"/>
      <c r="P64" s="153"/>
      <c r="Q64" s="154"/>
      <c r="R64" s="124">
        <f t="shared" si="1"/>
        <v>0</v>
      </c>
      <c r="S64" s="40"/>
      <c r="T64" s="4"/>
    </row>
    <row r="65" spans="1:20" x14ac:dyDescent="0.25">
      <c r="B65" s="2"/>
      <c r="C65" s="20"/>
      <c r="D65" s="118" t="s">
        <v>50</v>
      </c>
      <c r="E65" s="119" t="s">
        <v>57</v>
      </c>
      <c r="F65" s="199"/>
      <c r="G65" s="200"/>
      <c r="H65" s="200"/>
      <c r="I65" s="200"/>
      <c r="J65" s="200"/>
      <c r="K65" s="200"/>
      <c r="L65" s="200"/>
      <c r="M65" s="200"/>
      <c r="N65" s="200"/>
      <c r="O65" s="200"/>
      <c r="P65" s="200"/>
      <c r="Q65" s="201"/>
      <c r="R65" s="202"/>
      <c r="S65" s="40"/>
      <c r="T65" s="4"/>
    </row>
    <row r="66" spans="1:20" ht="16.5" thickBot="1" x14ac:dyDescent="0.3">
      <c r="B66" s="2"/>
      <c r="C66" s="20"/>
      <c r="D66" s="108" t="s">
        <v>50</v>
      </c>
      <c r="E66" s="113" t="s">
        <v>80</v>
      </c>
      <c r="F66" s="206" t="str">
        <f>IFERROR(F63/F64,"")</f>
        <v/>
      </c>
      <c r="G66" s="207" t="str">
        <f t="shared" ref="G66:Q66" si="14">IFERROR(G63/G64,"")</f>
        <v/>
      </c>
      <c r="H66" s="207" t="str">
        <f t="shared" si="14"/>
        <v/>
      </c>
      <c r="I66" s="207" t="str">
        <f t="shared" si="14"/>
        <v/>
      </c>
      <c r="J66" s="207" t="str">
        <f t="shared" si="14"/>
        <v/>
      </c>
      <c r="K66" s="207" t="str">
        <f t="shared" si="14"/>
        <v/>
      </c>
      <c r="L66" s="207" t="str">
        <f t="shared" si="14"/>
        <v/>
      </c>
      <c r="M66" s="207" t="str">
        <f t="shared" si="14"/>
        <v/>
      </c>
      <c r="N66" s="207" t="str">
        <f t="shared" si="14"/>
        <v/>
      </c>
      <c r="O66" s="207" t="str">
        <f t="shared" si="14"/>
        <v/>
      </c>
      <c r="P66" s="207" t="str">
        <f t="shared" si="14"/>
        <v/>
      </c>
      <c r="Q66" s="208" t="str">
        <f t="shared" si="14"/>
        <v/>
      </c>
      <c r="R66" s="198">
        <f>IFERROR(R63/R64,0)</f>
        <v>0</v>
      </c>
      <c r="S66" s="40"/>
      <c r="T66" s="4"/>
    </row>
    <row r="67" spans="1:20" x14ac:dyDescent="0.25">
      <c r="B67" s="2"/>
      <c r="C67" s="20"/>
      <c r="D67" s="116" t="s">
        <v>51</v>
      </c>
      <c r="E67" s="117" t="s">
        <v>54</v>
      </c>
      <c r="F67" s="188"/>
      <c r="G67" s="189"/>
      <c r="H67" s="189"/>
      <c r="I67" s="189"/>
      <c r="J67" s="189"/>
      <c r="K67" s="189"/>
      <c r="L67" s="189"/>
      <c r="M67" s="189"/>
      <c r="N67" s="189"/>
      <c r="O67" s="189"/>
      <c r="P67" s="189"/>
      <c r="Q67" s="190"/>
      <c r="R67" s="191"/>
      <c r="S67" s="40"/>
      <c r="T67" s="4"/>
    </row>
    <row r="68" spans="1:20" x14ac:dyDescent="0.25">
      <c r="B68" s="2"/>
      <c r="C68" s="20"/>
      <c r="D68" s="107" t="s">
        <v>51</v>
      </c>
      <c r="E68" s="112" t="s">
        <v>56</v>
      </c>
      <c r="F68" s="150"/>
      <c r="G68" s="146"/>
      <c r="H68" s="146"/>
      <c r="I68" s="146"/>
      <c r="J68" s="146"/>
      <c r="K68" s="146"/>
      <c r="L68" s="146"/>
      <c r="M68" s="146"/>
      <c r="N68" s="146"/>
      <c r="O68" s="146"/>
      <c r="P68" s="146"/>
      <c r="Q68" s="151"/>
      <c r="R68" s="123">
        <f t="shared" si="1"/>
        <v>0</v>
      </c>
      <c r="S68" s="40"/>
      <c r="T68" s="4"/>
    </row>
    <row r="69" spans="1:20" x14ac:dyDescent="0.25">
      <c r="B69" s="2"/>
      <c r="C69" s="20"/>
      <c r="D69" s="107" t="s">
        <v>51</v>
      </c>
      <c r="E69" s="112" t="s">
        <v>55</v>
      </c>
      <c r="F69" s="152"/>
      <c r="G69" s="153"/>
      <c r="H69" s="153"/>
      <c r="I69" s="153"/>
      <c r="J69" s="153"/>
      <c r="K69" s="153"/>
      <c r="L69" s="153"/>
      <c r="M69" s="153"/>
      <c r="N69" s="153"/>
      <c r="O69" s="153"/>
      <c r="P69" s="153"/>
      <c r="Q69" s="154"/>
      <c r="R69" s="124">
        <f t="shared" si="1"/>
        <v>0</v>
      </c>
      <c r="S69" s="40"/>
      <c r="T69" s="4"/>
    </row>
    <row r="70" spans="1:20" x14ac:dyDescent="0.25">
      <c r="B70" s="2"/>
      <c r="C70" s="20"/>
      <c r="D70" s="118" t="s">
        <v>51</v>
      </c>
      <c r="E70" s="119" t="s">
        <v>57</v>
      </c>
      <c r="F70" s="199"/>
      <c r="G70" s="200"/>
      <c r="H70" s="200"/>
      <c r="I70" s="200"/>
      <c r="J70" s="200"/>
      <c r="K70" s="200"/>
      <c r="L70" s="200"/>
      <c r="M70" s="200"/>
      <c r="N70" s="200"/>
      <c r="O70" s="200"/>
      <c r="P70" s="200"/>
      <c r="Q70" s="201"/>
      <c r="R70" s="202"/>
      <c r="S70" s="40"/>
      <c r="T70" s="4"/>
    </row>
    <row r="71" spans="1:20" ht="16.5" thickBot="1" x14ac:dyDescent="0.3">
      <c r="B71" s="2"/>
      <c r="C71" s="20"/>
      <c r="D71" s="108" t="s">
        <v>51</v>
      </c>
      <c r="E71" s="113" t="s">
        <v>80</v>
      </c>
      <c r="F71" s="206" t="str">
        <f>IFERROR(F68/F69,"")</f>
        <v/>
      </c>
      <c r="G71" s="207" t="str">
        <f t="shared" ref="G71:Q71" si="15">IFERROR(G68/G69,"")</f>
        <v/>
      </c>
      <c r="H71" s="207" t="str">
        <f t="shared" si="15"/>
        <v/>
      </c>
      <c r="I71" s="207" t="str">
        <f t="shared" si="15"/>
        <v/>
      </c>
      <c r="J71" s="207" t="str">
        <f t="shared" si="15"/>
        <v/>
      </c>
      <c r="K71" s="207" t="str">
        <f t="shared" si="15"/>
        <v/>
      </c>
      <c r="L71" s="207" t="str">
        <f t="shared" si="15"/>
        <v/>
      </c>
      <c r="M71" s="207" t="str">
        <f t="shared" si="15"/>
        <v/>
      </c>
      <c r="N71" s="207" t="str">
        <f t="shared" si="15"/>
        <v/>
      </c>
      <c r="O71" s="207" t="str">
        <f t="shared" si="15"/>
        <v/>
      </c>
      <c r="P71" s="207" t="str">
        <f t="shared" si="15"/>
        <v/>
      </c>
      <c r="Q71" s="208" t="str">
        <f t="shared" si="15"/>
        <v/>
      </c>
      <c r="R71" s="198">
        <f>IFERROR(R68/R69,0)</f>
        <v>0</v>
      </c>
      <c r="S71" s="40"/>
      <c r="T71" s="4"/>
    </row>
    <row r="72" spans="1:20" x14ac:dyDescent="0.25">
      <c r="B72" s="2"/>
      <c r="C72" s="20"/>
      <c r="D72" s="116" t="s">
        <v>81</v>
      </c>
      <c r="E72" s="117" t="s">
        <v>54</v>
      </c>
      <c r="F72" s="147"/>
      <c r="G72" s="148"/>
      <c r="H72" s="148"/>
      <c r="I72" s="148"/>
      <c r="J72" s="148"/>
      <c r="K72" s="148"/>
      <c r="L72" s="148"/>
      <c r="M72" s="148"/>
      <c r="N72" s="148"/>
      <c r="O72" s="148"/>
      <c r="P72" s="148"/>
      <c r="Q72" s="149"/>
      <c r="R72" s="122">
        <f t="shared" si="1"/>
        <v>0</v>
      </c>
      <c r="S72" s="40"/>
      <c r="T72" s="4"/>
    </row>
    <row r="73" spans="1:20" x14ac:dyDescent="0.25">
      <c r="B73" s="2"/>
      <c r="C73" s="20"/>
      <c r="D73" s="107" t="s">
        <v>81</v>
      </c>
      <c r="E73" s="112" t="s">
        <v>56</v>
      </c>
      <c r="F73" s="150"/>
      <c r="G73" s="146"/>
      <c r="H73" s="146"/>
      <c r="I73" s="146"/>
      <c r="J73" s="146"/>
      <c r="K73" s="146"/>
      <c r="L73" s="146"/>
      <c r="M73" s="146"/>
      <c r="N73" s="146"/>
      <c r="O73" s="146"/>
      <c r="P73" s="146"/>
      <c r="Q73" s="151"/>
      <c r="R73" s="123">
        <f t="shared" si="1"/>
        <v>0</v>
      </c>
      <c r="S73" s="40"/>
      <c r="T73" s="4"/>
    </row>
    <row r="74" spans="1:20" x14ac:dyDescent="0.25">
      <c r="B74" s="2"/>
      <c r="C74" s="20"/>
      <c r="D74" s="107" t="s">
        <v>81</v>
      </c>
      <c r="E74" s="112" t="s">
        <v>55</v>
      </c>
      <c r="F74" s="152"/>
      <c r="G74" s="153"/>
      <c r="H74" s="153"/>
      <c r="I74" s="153"/>
      <c r="J74" s="153"/>
      <c r="K74" s="153"/>
      <c r="L74" s="153"/>
      <c r="M74" s="153"/>
      <c r="N74" s="153"/>
      <c r="O74" s="153"/>
      <c r="P74" s="153"/>
      <c r="Q74" s="154"/>
      <c r="R74" s="124">
        <f t="shared" si="1"/>
        <v>0</v>
      </c>
      <c r="S74" s="40"/>
      <c r="T74" s="4"/>
    </row>
    <row r="75" spans="1:20" x14ac:dyDescent="0.25">
      <c r="B75" s="2"/>
      <c r="C75" s="20"/>
      <c r="D75" s="118" t="s">
        <v>81</v>
      </c>
      <c r="E75" s="119" t="s">
        <v>57</v>
      </c>
      <c r="F75" s="195"/>
      <c r="G75" s="196"/>
      <c r="H75" s="196"/>
      <c r="I75" s="196"/>
      <c r="J75" s="196"/>
      <c r="K75" s="196"/>
      <c r="L75" s="196"/>
      <c r="M75" s="196"/>
      <c r="N75" s="196"/>
      <c r="O75" s="196"/>
      <c r="P75" s="196"/>
      <c r="Q75" s="197"/>
      <c r="R75" s="140">
        <f t="shared" si="1"/>
        <v>0</v>
      </c>
      <c r="S75" s="40"/>
      <c r="T75" s="4"/>
    </row>
    <row r="76" spans="1:20" ht="16.5" thickBot="1" x14ac:dyDescent="0.3">
      <c r="B76" s="2"/>
      <c r="C76" s="20"/>
      <c r="D76" s="108" t="s">
        <v>81</v>
      </c>
      <c r="E76" s="113" t="s">
        <v>80</v>
      </c>
      <c r="F76" s="206" t="str">
        <f>IFERROR(F73/F74,"")</f>
        <v/>
      </c>
      <c r="G76" s="207" t="str">
        <f t="shared" ref="G76:Q76" si="16">IFERROR(G73/G74,"")</f>
        <v/>
      </c>
      <c r="H76" s="207" t="str">
        <f t="shared" si="16"/>
        <v/>
      </c>
      <c r="I76" s="207" t="str">
        <f t="shared" si="16"/>
        <v/>
      </c>
      <c r="J76" s="207" t="str">
        <f t="shared" si="16"/>
        <v/>
      </c>
      <c r="K76" s="207" t="str">
        <f t="shared" si="16"/>
        <v/>
      </c>
      <c r="L76" s="207" t="str">
        <f t="shared" si="16"/>
        <v/>
      </c>
      <c r="M76" s="207" t="str">
        <f t="shared" si="16"/>
        <v/>
      </c>
      <c r="N76" s="207" t="str">
        <f t="shared" si="16"/>
        <v/>
      </c>
      <c r="O76" s="207" t="str">
        <f t="shared" si="16"/>
        <v/>
      </c>
      <c r="P76" s="207" t="str">
        <f t="shared" si="16"/>
        <v/>
      </c>
      <c r="Q76" s="208" t="str">
        <f t="shared" si="16"/>
        <v/>
      </c>
      <c r="R76" s="198">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 t="shared" ref="D80:D84" si="17">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 t="shared" si="17"/>
        <v>Upstate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 t="shared" si="17"/>
        <v xml:space="preserve">Contractor Name : </v>
      </c>
      <c r="E83" s="28"/>
      <c r="F83" s="6"/>
      <c r="G83" s="6"/>
      <c r="H83" s="6"/>
      <c r="I83" s="6"/>
      <c r="J83" s="6"/>
      <c r="K83" s="6"/>
      <c r="L83" s="6"/>
      <c r="M83" s="6"/>
      <c r="N83" s="6"/>
      <c r="O83" s="6"/>
      <c r="P83" s="6"/>
      <c r="Q83" s="6"/>
      <c r="R83" s="6"/>
      <c r="S83" s="6"/>
      <c r="T83" s="4"/>
    </row>
    <row r="84" spans="1:27" x14ac:dyDescent="0.25">
      <c r="A84" s="1"/>
      <c r="B84" s="2"/>
      <c r="D84" s="63" t="str">
        <f t="shared" si="17"/>
        <v>Contract Year 5 : 08/01/2026 - 07/31/2027</v>
      </c>
      <c r="E84" s="63"/>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8"/>
      <c r="D86" s="19" t="s">
        <v>59</v>
      </c>
      <c r="E86" s="103"/>
      <c r="F86" s="8"/>
      <c r="G86" s="8"/>
      <c r="H86" s="8"/>
      <c r="I86" s="8"/>
      <c r="J86" s="8"/>
      <c r="K86" s="8"/>
      <c r="L86" s="8"/>
      <c r="M86" s="8"/>
      <c r="N86" s="8"/>
      <c r="O86" s="8"/>
      <c r="P86" s="9"/>
      <c r="Q86" s="10"/>
      <c r="R86" s="69"/>
      <c r="S86" s="70"/>
      <c r="T86" s="4"/>
    </row>
    <row r="87" spans="1:27" ht="16.5" thickBot="1" x14ac:dyDescent="0.3">
      <c r="B87" s="2"/>
      <c r="C87" s="20"/>
      <c r="S87" s="71"/>
      <c r="T87" s="4"/>
    </row>
    <row r="88" spans="1:27" ht="16.5" thickBot="1" x14ac:dyDescent="0.3">
      <c r="B88" s="2"/>
      <c r="C88" s="20"/>
      <c r="D88" s="104" t="s">
        <v>52</v>
      </c>
      <c r="E88" s="110" t="s">
        <v>53</v>
      </c>
      <c r="F88" s="109">
        <f>F$11</f>
        <v>46235</v>
      </c>
      <c r="G88" s="105">
        <f t="shared" ref="G88:Q88" si="18">G$11</f>
        <v>46266</v>
      </c>
      <c r="H88" s="105">
        <f t="shared" si="18"/>
        <v>46296</v>
      </c>
      <c r="I88" s="105">
        <f t="shared" si="18"/>
        <v>46327</v>
      </c>
      <c r="J88" s="105">
        <f t="shared" si="18"/>
        <v>46357</v>
      </c>
      <c r="K88" s="105">
        <f t="shared" si="18"/>
        <v>46388</v>
      </c>
      <c r="L88" s="105">
        <f t="shared" si="18"/>
        <v>46419</v>
      </c>
      <c r="M88" s="105">
        <f t="shared" si="18"/>
        <v>46447</v>
      </c>
      <c r="N88" s="105">
        <f t="shared" si="18"/>
        <v>46478</v>
      </c>
      <c r="O88" s="105">
        <f t="shared" si="18"/>
        <v>46508</v>
      </c>
      <c r="P88" s="105">
        <f t="shared" si="18"/>
        <v>46539</v>
      </c>
      <c r="Q88" s="114">
        <f t="shared" si="18"/>
        <v>46569</v>
      </c>
      <c r="R88" s="115" t="s">
        <v>27</v>
      </c>
      <c r="S88" s="71"/>
      <c r="T88" s="4"/>
    </row>
    <row r="89" spans="1:27" x14ac:dyDescent="0.25">
      <c r="B89" s="2"/>
      <c r="C89" s="20"/>
      <c r="D89" s="106" t="s">
        <v>27</v>
      </c>
      <c r="E89" s="111" t="s">
        <v>54</v>
      </c>
      <c r="F89" s="128">
        <f>SUMIFS(F$12:F$76,$E$12:$E$76,$E89)</f>
        <v>0</v>
      </c>
      <c r="G89" s="129">
        <f t="shared" ref="G89:Q89" si="19">SUMIFS(G$12:G$76,$E$12:$E$76,$E89)</f>
        <v>0</v>
      </c>
      <c r="H89" s="129">
        <f t="shared" si="19"/>
        <v>0</v>
      </c>
      <c r="I89" s="129">
        <f t="shared" si="19"/>
        <v>0</v>
      </c>
      <c r="J89" s="129">
        <f t="shared" si="19"/>
        <v>0</v>
      </c>
      <c r="K89" s="129">
        <f>SUMIFS(K$12:K$76,$E$12:$E$76,$E89)</f>
        <v>0</v>
      </c>
      <c r="L89" s="129">
        <f t="shared" si="19"/>
        <v>0</v>
      </c>
      <c r="M89" s="129">
        <f t="shared" si="19"/>
        <v>0</v>
      </c>
      <c r="N89" s="129">
        <f t="shared" si="19"/>
        <v>0</v>
      </c>
      <c r="O89" s="129">
        <f t="shared" si="19"/>
        <v>0</v>
      </c>
      <c r="P89" s="129">
        <f t="shared" si="19"/>
        <v>0</v>
      </c>
      <c r="Q89" s="130">
        <f t="shared" si="19"/>
        <v>0</v>
      </c>
      <c r="R89" s="122">
        <f>SUM(F89:Q89)</f>
        <v>0</v>
      </c>
      <c r="S89" s="71"/>
      <c r="T89" s="4"/>
    </row>
    <row r="90" spans="1:27" x14ac:dyDescent="0.25">
      <c r="B90" s="2"/>
      <c r="C90" s="20"/>
      <c r="D90" s="107" t="s">
        <v>27</v>
      </c>
      <c r="E90" s="112" t="s">
        <v>56</v>
      </c>
      <c r="F90" s="131">
        <f>SUMIFS(F$12:F$76,$E$12:$E$76,$E90)</f>
        <v>0</v>
      </c>
      <c r="G90" s="43">
        <f>SUMIFS(G$12:G$76,$E$12:$E$76,$E90)</f>
        <v>0</v>
      </c>
      <c r="H90" s="43">
        <f>SUMIFS(H$12:H$76,$E$12:$E$76,$E90)</f>
        <v>0</v>
      </c>
      <c r="I90" s="43">
        <f>SUMIFS(I$12:I$76,$E$12:$E$76,$E90)</f>
        <v>0</v>
      </c>
      <c r="J90" s="43">
        <f>SUMIFS(J$12:J$76,$E$12:$E$76,$E90)</f>
        <v>0</v>
      </c>
      <c r="K90" s="43">
        <f>SUMIFS(K$12:K$76,$E$12:$E$76,$E90)</f>
        <v>0</v>
      </c>
      <c r="L90" s="43">
        <f t="shared" ref="L90:Q90" si="20">SUMIFS(L$12:L$76,$E$12:$E$76,$E90)</f>
        <v>0</v>
      </c>
      <c r="M90" s="43">
        <f t="shared" si="20"/>
        <v>0</v>
      </c>
      <c r="N90" s="43">
        <f t="shared" si="20"/>
        <v>0</v>
      </c>
      <c r="O90" s="43">
        <f t="shared" si="20"/>
        <v>0</v>
      </c>
      <c r="P90" s="43">
        <f t="shared" si="20"/>
        <v>0</v>
      </c>
      <c r="Q90" s="132">
        <f t="shared" si="20"/>
        <v>0</v>
      </c>
      <c r="R90" s="123">
        <f t="shared" ref="R90:R92" si="21">SUM(F90:Q90)</f>
        <v>0</v>
      </c>
      <c r="S90" s="71"/>
      <c r="T90" s="4"/>
    </row>
    <row r="91" spans="1:27" x14ac:dyDescent="0.25">
      <c r="B91" s="2"/>
      <c r="C91" s="20"/>
      <c r="D91" s="107" t="s">
        <v>27</v>
      </c>
      <c r="E91" s="112" t="s">
        <v>55</v>
      </c>
      <c r="F91" s="152"/>
      <c r="G91" s="153"/>
      <c r="H91" s="153"/>
      <c r="I91" s="153"/>
      <c r="J91" s="153"/>
      <c r="K91" s="153"/>
      <c r="L91" s="153"/>
      <c r="M91" s="153"/>
      <c r="N91" s="153"/>
      <c r="O91" s="153"/>
      <c r="P91" s="153"/>
      <c r="Q91" s="154"/>
      <c r="R91" s="124">
        <f t="shared" si="21"/>
        <v>0</v>
      </c>
      <c r="S91" s="71"/>
      <c r="T91" s="4"/>
    </row>
    <row r="92" spans="1:27" x14ac:dyDescent="0.25">
      <c r="B92" s="2"/>
      <c r="C92" s="20"/>
      <c r="D92" s="118" t="s">
        <v>27</v>
      </c>
      <c r="E92" s="119" t="s">
        <v>57</v>
      </c>
      <c r="F92" s="137">
        <f>SUMIFS(F$12:F$76,$E$12:$E$76,$E92)</f>
        <v>0</v>
      </c>
      <c r="G92" s="138">
        <f t="shared" ref="G92:Q92" si="22">SUMIFS(G$12:G$76,$E$12:$E$76,$E92)</f>
        <v>0</v>
      </c>
      <c r="H92" s="138">
        <f t="shared" si="22"/>
        <v>0</v>
      </c>
      <c r="I92" s="138">
        <f t="shared" si="22"/>
        <v>0</v>
      </c>
      <c r="J92" s="138">
        <f t="shared" si="22"/>
        <v>0</v>
      </c>
      <c r="K92" s="138">
        <f>SUMIFS(K$12:K$76,$E$12:$E$76,$E92)</f>
        <v>0</v>
      </c>
      <c r="L92" s="138">
        <f t="shared" si="22"/>
        <v>0</v>
      </c>
      <c r="M92" s="138">
        <f t="shared" si="22"/>
        <v>0</v>
      </c>
      <c r="N92" s="138">
        <f t="shared" si="22"/>
        <v>0</v>
      </c>
      <c r="O92" s="138">
        <f t="shared" si="22"/>
        <v>0</v>
      </c>
      <c r="P92" s="138">
        <f t="shared" si="22"/>
        <v>0</v>
      </c>
      <c r="Q92" s="139">
        <f t="shared" si="22"/>
        <v>0</v>
      </c>
      <c r="R92" s="140">
        <f t="shared" si="21"/>
        <v>0</v>
      </c>
      <c r="S92" s="71"/>
      <c r="T92" s="4"/>
    </row>
    <row r="93" spans="1:27" ht="16.5" thickBot="1" x14ac:dyDescent="0.3">
      <c r="B93" s="2"/>
      <c r="C93" s="20"/>
      <c r="D93" s="108" t="s">
        <v>27</v>
      </c>
      <c r="E93" s="113" t="s">
        <v>80</v>
      </c>
      <c r="F93" s="203">
        <f>IFERROR(F90/F91,0)</f>
        <v>0</v>
      </c>
      <c r="G93" s="204">
        <f t="shared" ref="G93:R93" si="23">IFERROR(G90/G91,0)</f>
        <v>0</v>
      </c>
      <c r="H93" s="204">
        <f t="shared" si="23"/>
        <v>0</v>
      </c>
      <c r="I93" s="204">
        <f t="shared" si="23"/>
        <v>0</v>
      </c>
      <c r="J93" s="204">
        <f t="shared" si="23"/>
        <v>0</v>
      </c>
      <c r="K93" s="204">
        <f t="shared" si="23"/>
        <v>0</v>
      </c>
      <c r="L93" s="204">
        <f t="shared" si="23"/>
        <v>0</v>
      </c>
      <c r="M93" s="204">
        <f t="shared" si="23"/>
        <v>0</v>
      </c>
      <c r="N93" s="204">
        <f t="shared" si="23"/>
        <v>0</v>
      </c>
      <c r="O93" s="204">
        <f t="shared" si="23"/>
        <v>0</v>
      </c>
      <c r="P93" s="204">
        <f t="shared" si="23"/>
        <v>0</v>
      </c>
      <c r="Q93" s="205">
        <f t="shared" si="23"/>
        <v>0</v>
      </c>
      <c r="R93" s="198">
        <f t="shared" si="23"/>
        <v>0</v>
      </c>
      <c r="S93" s="71"/>
      <c r="T93" s="4"/>
    </row>
    <row r="94" spans="1:27" ht="16.5" thickBot="1" x14ac:dyDescent="0.3">
      <c r="B94" s="2"/>
      <c r="C94" s="20"/>
      <c r="S94" s="71"/>
      <c r="T94" s="4"/>
    </row>
    <row r="95" spans="1:27" ht="16.5" thickBot="1" x14ac:dyDescent="0.3">
      <c r="B95" s="2"/>
      <c r="C95" s="20"/>
      <c r="D95" s="180" t="s">
        <v>63</v>
      </c>
      <c r="E95" s="135" t="s">
        <v>60</v>
      </c>
      <c r="F95" s="109">
        <f>F$11</f>
        <v>46235</v>
      </c>
      <c r="G95" s="105">
        <f t="shared" ref="G95:Q95" si="24">G$11</f>
        <v>46266</v>
      </c>
      <c r="H95" s="105">
        <f t="shared" si="24"/>
        <v>46296</v>
      </c>
      <c r="I95" s="105">
        <f t="shared" si="24"/>
        <v>46327</v>
      </c>
      <c r="J95" s="105">
        <f t="shared" si="24"/>
        <v>46357</v>
      </c>
      <c r="K95" s="105">
        <f t="shared" si="24"/>
        <v>46388</v>
      </c>
      <c r="L95" s="105">
        <f t="shared" si="24"/>
        <v>46419</v>
      </c>
      <c r="M95" s="105">
        <f t="shared" si="24"/>
        <v>46447</v>
      </c>
      <c r="N95" s="105">
        <f t="shared" si="24"/>
        <v>46478</v>
      </c>
      <c r="O95" s="105">
        <f t="shared" si="24"/>
        <v>46508</v>
      </c>
      <c r="P95" s="105">
        <f t="shared" si="24"/>
        <v>46539</v>
      </c>
      <c r="Q95" s="114">
        <f t="shared" si="24"/>
        <v>46569</v>
      </c>
      <c r="R95" s="115" t="s">
        <v>27</v>
      </c>
      <c r="S95" s="71"/>
      <c r="T95" s="4"/>
    </row>
    <row r="96" spans="1:27" x14ac:dyDescent="0.25">
      <c r="B96" s="2"/>
      <c r="C96" s="20"/>
      <c r="D96" s="106" t="s">
        <v>64</v>
      </c>
      <c r="E96" s="134" t="s">
        <v>131</v>
      </c>
      <c r="F96" s="126">
        <f t="shared" ref="F96:Q96" si="25">F90</f>
        <v>0</v>
      </c>
      <c r="G96" s="120">
        <f t="shared" si="25"/>
        <v>0</v>
      </c>
      <c r="H96" s="120">
        <f t="shared" si="25"/>
        <v>0</v>
      </c>
      <c r="I96" s="120">
        <f t="shared" si="25"/>
        <v>0</v>
      </c>
      <c r="J96" s="120">
        <f t="shared" si="25"/>
        <v>0</v>
      </c>
      <c r="K96" s="120">
        <f t="shared" si="25"/>
        <v>0</v>
      </c>
      <c r="L96" s="120">
        <f t="shared" si="25"/>
        <v>0</v>
      </c>
      <c r="M96" s="120">
        <f t="shared" si="25"/>
        <v>0</v>
      </c>
      <c r="N96" s="120">
        <f t="shared" si="25"/>
        <v>0</v>
      </c>
      <c r="O96" s="120">
        <f t="shared" si="25"/>
        <v>0</v>
      </c>
      <c r="P96" s="120">
        <f t="shared" si="25"/>
        <v>0</v>
      </c>
      <c r="Q96" s="121">
        <f t="shared" si="25"/>
        <v>0</v>
      </c>
      <c r="R96" s="127">
        <f>SUM(F96:Q96)</f>
        <v>0</v>
      </c>
      <c r="S96" s="71"/>
      <c r="T96" s="4"/>
      <c r="W96"/>
      <c r="X96"/>
      <c r="Y96"/>
      <c r="Z96"/>
      <c r="AA96"/>
    </row>
    <row r="97" spans="2:27" s="3" customFormat="1" ht="16.5" thickBot="1" x14ac:dyDescent="0.3">
      <c r="B97" s="2"/>
      <c r="C97" s="20"/>
      <c r="D97" s="118" t="s">
        <v>64</v>
      </c>
      <c r="E97" s="136" t="s">
        <v>18</v>
      </c>
      <c r="F97" s="137">
        <f t="shared" ref="F97:Q97" si="26">SUM(F102,F107)</f>
        <v>2008295</v>
      </c>
      <c r="G97" s="138">
        <f t="shared" si="26"/>
        <v>2008927</v>
      </c>
      <c r="H97" s="138">
        <f t="shared" si="26"/>
        <v>2009565</v>
      </c>
      <c r="I97" s="138">
        <f t="shared" si="26"/>
        <v>2010210</v>
      </c>
      <c r="J97" s="138">
        <f t="shared" si="26"/>
        <v>2010861</v>
      </c>
      <c r="K97" s="138">
        <f t="shared" si="26"/>
        <v>2011519</v>
      </c>
      <c r="L97" s="138">
        <f t="shared" si="26"/>
        <v>2012184</v>
      </c>
      <c r="M97" s="138">
        <f t="shared" si="26"/>
        <v>2012856</v>
      </c>
      <c r="N97" s="138">
        <f t="shared" si="26"/>
        <v>2013534</v>
      </c>
      <c r="O97" s="138">
        <f t="shared" si="26"/>
        <v>2014219</v>
      </c>
      <c r="P97" s="138">
        <f t="shared" si="26"/>
        <v>2014911</v>
      </c>
      <c r="Q97" s="139">
        <f t="shared" si="26"/>
        <v>2015610</v>
      </c>
      <c r="R97" s="140">
        <f>SUM(F97:Q97)</f>
        <v>24142691</v>
      </c>
      <c r="S97" s="71"/>
      <c r="T97" s="4"/>
      <c r="V97" s="33"/>
      <c r="W97"/>
      <c r="X97"/>
      <c r="Y97"/>
      <c r="Z97"/>
      <c r="AA97"/>
    </row>
    <row r="98" spans="2:27" s="3" customFormat="1" ht="16.5" thickBot="1" x14ac:dyDescent="0.3">
      <c r="B98" s="23"/>
      <c r="C98" s="72"/>
      <c r="D98" s="125" t="s">
        <v>64</v>
      </c>
      <c r="E98" s="141" t="s">
        <v>19</v>
      </c>
      <c r="F98" s="142">
        <f t="shared" ref="F98:R98" si="27">F96/F97</f>
        <v>0</v>
      </c>
      <c r="G98" s="143">
        <f t="shared" si="27"/>
        <v>0</v>
      </c>
      <c r="H98" s="143">
        <f t="shared" si="27"/>
        <v>0</v>
      </c>
      <c r="I98" s="143">
        <f t="shared" si="27"/>
        <v>0</v>
      </c>
      <c r="J98" s="143">
        <f t="shared" si="27"/>
        <v>0</v>
      </c>
      <c r="K98" s="143">
        <f t="shared" si="27"/>
        <v>0</v>
      </c>
      <c r="L98" s="143">
        <f t="shared" si="27"/>
        <v>0</v>
      </c>
      <c r="M98" s="143">
        <f t="shared" si="27"/>
        <v>0</v>
      </c>
      <c r="N98" s="143">
        <f t="shared" si="27"/>
        <v>0</v>
      </c>
      <c r="O98" s="143">
        <f t="shared" si="27"/>
        <v>0</v>
      </c>
      <c r="P98" s="143">
        <f t="shared" si="27"/>
        <v>0</v>
      </c>
      <c r="Q98" s="144">
        <f t="shared" si="27"/>
        <v>0</v>
      </c>
      <c r="R98" s="145">
        <f t="shared" si="27"/>
        <v>0</v>
      </c>
      <c r="S98" s="71"/>
      <c r="T98" s="4"/>
      <c r="V98"/>
      <c r="W98"/>
      <c r="X98"/>
      <c r="Y98"/>
      <c r="Z98"/>
      <c r="AA98"/>
    </row>
    <row r="99" spans="2:27" s="3" customFormat="1" ht="16.5" thickBot="1" x14ac:dyDescent="0.3">
      <c r="B99" s="23"/>
      <c r="C99" s="72"/>
      <c r="D99" s="133"/>
      <c r="E99" s="133"/>
      <c r="F99" s="133"/>
      <c r="G99" s="133"/>
      <c r="H99" s="133"/>
      <c r="I99" s="133"/>
      <c r="J99" s="133"/>
      <c r="K99" s="133"/>
      <c r="L99" s="133"/>
      <c r="M99" s="133"/>
      <c r="N99" s="133"/>
      <c r="O99" s="133"/>
      <c r="P99" s="133"/>
      <c r="Q99" s="133"/>
      <c r="R99" s="133"/>
      <c r="S99" s="71"/>
      <c r="T99" s="4"/>
      <c r="V99"/>
      <c r="W99"/>
      <c r="X99"/>
      <c r="Y99"/>
      <c r="Z99"/>
      <c r="AA99"/>
    </row>
    <row r="100" spans="2:27" s="3" customFormat="1" ht="16.5" thickBot="1" x14ac:dyDescent="0.3">
      <c r="B100" s="23"/>
      <c r="C100" s="72"/>
      <c r="D100" s="180" t="s">
        <v>63</v>
      </c>
      <c r="E100" s="135" t="s">
        <v>60</v>
      </c>
      <c r="F100" s="109">
        <f>F$11</f>
        <v>46235</v>
      </c>
      <c r="G100" s="105">
        <f t="shared" ref="G100:Q100" si="28">G$11</f>
        <v>46266</v>
      </c>
      <c r="H100" s="105">
        <f t="shared" si="28"/>
        <v>46296</v>
      </c>
      <c r="I100" s="105">
        <f t="shared" si="28"/>
        <v>46327</v>
      </c>
      <c r="J100" s="105">
        <f t="shared" si="28"/>
        <v>46357</v>
      </c>
      <c r="K100" s="105">
        <f t="shared" si="28"/>
        <v>46388</v>
      </c>
      <c r="L100" s="105">
        <f t="shared" si="28"/>
        <v>46419</v>
      </c>
      <c r="M100" s="105">
        <f t="shared" si="28"/>
        <v>46447</v>
      </c>
      <c r="N100" s="105">
        <f t="shared" si="28"/>
        <v>46478</v>
      </c>
      <c r="O100" s="105">
        <f t="shared" si="28"/>
        <v>46508</v>
      </c>
      <c r="P100" s="105">
        <f t="shared" si="28"/>
        <v>46539</v>
      </c>
      <c r="Q100" s="114">
        <f t="shared" si="28"/>
        <v>46569</v>
      </c>
      <c r="R100" s="115" t="s">
        <v>27</v>
      </c>
      <c r="S100" s="71"/>
      <c r="T100" s="4"/>
      <c r="V100"/>
      <c r="W100"/>
      <c r="X100"/>
      <c r="Y100"/>
      <c r="Z100"/>
      <c r="AA100"/>
    </row>
    <row r="101" spans="2:27" s="3" customFormat="1" x14ac:dyDescent="0.25">
      <c r="B101" s="23"/>
      <c r="C101" s="72"/>
      <c r="D101" s="106" t="s">
        <v>61</v>
      </c>
      <c r="E101" s="134" t="s">
        <v>131</v>
      </c>
      <c r="F101" s="155"/>
      <c r="G101" s="156"/>
      <c r="H101" s="156"/>
      <c r="I101" s="156"/>
      <c r="J101" s="156"/>
      <c r="K101" s="156"/>
      <c r="L101" s="156"/>
      <c r="M101" s="156"/>
      <c r="N101" s="156"/>
      <c r="O101" s="156"/>
      <c r="P101" s="156"/>
      <c r="Q101" s="157"/>
      <c r="R101" s="127">
        <f t="shared" ref="R101:R102" si="29">SUM(F101:Q101)</f>
        <v>0</v>
      </c>
      <c r="S101" s="71"/>
      <c r="T101" s="4"/>
      <c r="V101"/>
      <c r="W101"/>
      <c r="X101"/>
      <c r="Y101"/>
      <c r="Z101"/>
      <c r="AA101"/>
    </row>
    <row r="102" spans="2:27" s="3" customFormat="1" ht="16.5" thickBot="1" x14ac:dyDescent="0.3">
      <c r="B102" s="23"/>
      <c r="C102" s="72"/>
      <c r="D102" s="118" t="s">
        <v>61</v>
      </c>
      <c r="E102" s="136" t="s">
        <v>18</v>
      </c>
      <c r="F102" s="158">
        <v>1946581</v>
      </c>
      <c r="G102" s="159">
        <v>1946581</v>
      </c>
      <c r="H102" s="159">
        <v>1946581</v>
      </c>
      <c r="I102" s="159">
        <v>1946581</v>
      </c>
      <c r="J102" s="159">
        <v>1946581</v>
      </c>
      <c r="K102" s="159">
        <v>1946581</v>
      </c>
      <c r="L102" s="159">
        <v>1946581</v>
      </c>
      <c r="M102" s="159">
        <v>1946581</v>
      </c>
      <c r="N102" s="159">
        <v>1946581</v>
      </c>
      <c r="O102" s="159">
        <v>1946581</v>
      </c>
      <c r="P102" s="159">
        <v>1946581</v>
      </c>
      <c r="Q102" s="160">
        <v>1946581</v>
      </c>
      <c r="R102" s="140">
        <f t="shared" si="29"/>
        <v>23358972</v>
      </c>
      <c r="S102" s="71"/>
      <c r="T102" s="4"/>
      <c r="V102"/>
      <c r="W102"/>
      <c r="X102"/>
      <c r="Y102"/>
      <c r="Z102"/>
      <c r="AA102"/>
    </row>
    <row r="103" spans="2:27" s="3" customFormat="1" ht="16.5" thickBot="1" x14ac:dyDescent="0.3">
      <c r="B103" s="23"/>
      <c r="C103" s="72"/>
      <c r="D103" s="125" t="s">
        <v>61</v>
      </c>
      <c r="E103" s="141" t="s">
        <v>19</v>
      </c>
      <c r="F103" s="142">
        <f t="shared" ref="F103:R103" si="30">F101/F102</f>
        <v>0</v>
      </c>
      <c r="G103" s="143">
        <f t="shared" si="30"/>
        <v>0</v>
      </c>
      <c r="H103" s="143">
        <f>H101/H102</f>
        <v>0</v>
      </c>
      <c r="I103" s="143">
        <f t="shared" si="30"/>
        <v>0</v>
      </c>
      <c r="J103" s="143">
        <f t="shared" si="30"/>
        <v>0</v>
      </c>
      <c r="K103" s="143">
        <f t="shared" si="30"/>
        <v>0</v>
      </c>
      <c r="L103" s="143">
        <f t="shared" si="30"/>
        <v>0</v>
      </c>
      <c r="M103" s="143">
        <f t="shared" si="30"/>
        <v>0</v>
      </c>
      <c r="N103" s="143">
        <f t="shared" si="30"/>
        <v>0</v>
      </c>
      <c r="O103" s="143">
        <f t="shared" si="30"/>
        <v>0</v>
      </c>
      <c r="P103" s="143">
        <f t="shared" si="30"/>
        <v>0</v>
      </c>
      <c r="Q103" s="144">
        <f t="shared" si="30"/>
        <v>0</v>
      </c>
      <c r="R103" s="145">
        <f t="shared" si="30"/>
        <v>0</v>
      </c>
      <c r="S103" s="71"/>
      <c r="T103" s="4"/>
      <c r="V103"/>
      <c r="W103"/>
      <c r="X103"/>
      <c r="Y103"/>
      <c r="Z103"/>
      <c r="AA103"/>
    </row>
    <row r="104" spans="2:27" s="3" customFormat="1" ht="16.5" thickBot="1" x14ac:dyDescent="0.3">
      <c r="B104" s="23"/>
      <c r="C104" s="72"/>
      <c r="D104" s="133"/>
      <c r="E104" s="133"/>
      <c r="F104" s="133"/>
      <c r="G104" s="133"/>
      <c r="H104" s="133"/>
      <c r="I104" s="133"/>
      <c r="J104" s="133"/>
      <c r="K104" s="133"/>
      <c r="L104" s="133"/>
      <c r="M104" s="133"/>
      <c r="N104" s="133"/>
      <c r="O104" s="133"/>
      <c r="P104" s="133"/>
      <c r="Q104" s="133"/>
      <c r="R104" s="133"/>
      <c r="S104" s="71"/>
      <c r="T104" s="4"/>
      <c r="V104"/>
      <c r="W104"/>
      <c r="X104"/>
      <c r="Y104"/>
      <c r="Z104"/>
      <c r="AA104"/>
    </row>
    <row r="105" spans="2:27" s="3" customFormat="1" ht="16.5" thickBot="1" x14ac:dyDescent="0.3">
      <c r="B105" s="23"/>
      <c r="C105" s="72"/>
      <c r="D105" s="180" t="s">
        <v>63</v>
      </c>
      <c r="E105" s="135" t="s">
        <v>60</v>
      </c>
      <c r="F105" s="109">
        <f>F$11</f>
        <v>46235</v>
      </c>
      <c r="G105" s="105">
        <f t="shared" ref="G105:Q105" si="31">G$11</f>
        <v>46266</v>
      </c>
      <c r="H105" s="105">
        <f t="shared" si="31"/>
        <v>46296</v>
      </c>
      <c r="I105" s="105">
        <f t="shared" si="31"/>
        <v>46327</v>
      </c>
      <c r="J105" s="105">
        <f t="shared" si="31"/>
        <v>46357</v>
      </c>
      <c r="K105" s="105">
        <f t="shared" si="31"/>
        <v>46388</v>
      </c>
      <c r="L105" s="105">
        <f t="shared" si="31"/>
        <v>46419</v>
      </c>
      <c r="M105" s="105">
        <f t="shared" si="31"/>
        <v>46447</v>
      </c>
      <c r="N105" s="105">
        <f t="shared" si="31"/>
        <v>46478</v>
      </c>
      <c r="O105" s="105">
        <f t="shared" si="31"/>
        <v>46508</v>
      </c>
      <c r="P105" s="105">
        <f t="shared" si="31"/>
        <v>46539</v>
      </c>
      <c r="Q105" s="114">
        <f t="shared" si="31"/>
        <v>46569</v>
      </c>
      <c r="R105" s="115" t="s">
        <v>27</v>
      </c>
      <c r="S105" s="71"/>
      <c r="T105" s="4"/>
      <c r="V105"/>
      <c r="W105"/>
      <c r="X105"/>
      <c r="Y105"/>
      <c r="Z105"/>
      <c r="AA105"/>
    </row>
    <row r="106" spans="2:27" s="3" customFormat="1" x14ac:dyDescent="0.25">
      <c r="B106" s="23"/>
      <c r="C106" s="72"/>
      <c r="D106" s="106" t="s">
        <v>62</v>
      </c>
      <c r="E106" s="134" t="s">
        <v>131</v>
      </c>
      <c r="F106" s="185">
        <f t="shared" ref="F106:Q106" si="32">F96-F101</f>
        <v>0</v>
      </c>
      <c r="G106" s="186">
        <f t="shared" si="32"/>
        <v>0</v>
      </c>
      <c r="H106" s="186">
        <f t="shared" si="32"/>
        <v>0</v>
      </c>
      <c r="I106" s="186">
        <f t="shared" si="32"/>
        <v>0</v>
      </c>
      <c r="J106" s="186">
        <f t="shared" si="32"/>
        <v>0</v>
      </c>
      <c r="K106" s="186">
        <f t="shared" si="32"/>
        <v>0</v>
      </c>
      <c r="L106" s="186">
        <f t="shared" si="32"/>
        <v>0</v>
      </c>
      <c r="M106" s="186">
        <f t="shared" si="32"/>
        <v>0</v>
      </c>
      <c r="N106" s="186">
        <f t="shared" si="32"/>
        <v>0</v>
      </c>
      <c r="O106" s="186">
        <f t="shared" si="32"/>
        <v>0</v>
      </c>
      <c r="P106" s="186">
        <f t="shared" si="32"/>
        <v>0</v>
      </c>
      <c r="Q106" s="187">
        <f t="shared" si="32"/>
        <v>0</v>
      </c>
      <c r="R106" s="127">
        <f t="shared" ref="R106:R107" si="33">SUM(F106:Q106)</f>
        <v>0</v>
      </c>
      <c r="S106" s="71"/>
      <c r="T106" s="4"/>
      <c r="V106"/>
      <c r="W106"/>
      <c r="X106"/>
      <c r="Y106"/>
      <c r="Z106"/>
      <c r="AA106"/>
    </row>
    <row r="107" spans="2:27" s="3" customFormat="1" ht="16.5" thickBot="1" x14ac:dyDescent="0.3">
      <c r="B107" s="23"/>
      <c r="C107" s="72"/>
      <c r="D107" s="118" t="s">
        <v>62</v>
      </c>
      <c r="E107" s="136" t="s">
        <v>18</v>
      </c>
      <c r="F107" s="158">
        <v>61714</v>
      </c>
      <c r="G107" s="159">
        <v>62346</v>
      </c>
      <c r="H107" s="159">
        <v>62984</v>
      </c>
      <c r="I107" s="159">
        <v>63629</v>
      </c>
      <c r="J107" s="159">
        <v>64280</v>
      </c>
      <c r="K107" s="159">
        <v>64938</v>
      </c>
      <c r="L107" s="159">
        <v>65603</v>
      </c>
      <c r="M107" s="159">
        <v>66275</v>
      </c>
      <c r="N107" s="159">
        <v>66953</v>
      </c>
      <c r="O107" s="159">
        <v>67638</v>
      </c>
      <c r="P107" s="159">
        <v>68330</v>
      </c>
      <c r="Q107" s="160">
        <v>69029</v>
      </c>
      <c r="R107" s="140">
        <f t="shared" si="33"/>
        <v>783719</v>
      </c>
      <c r="S107" s="71"/>
      <c r="T107" s="4"/>
      <c r="V107"/>
      <c r="W107"/>
      <c r="X107"/>
      <c r="Y107"/>
      <c r="Z107"/>
      <c r="AA107"/>
    </row>
    <row r="108" spans="2:27" s="3" customFormat="1" ht="16.5" thickBot="1" x14ac:dyDescent="0.3">
      <c r="B108" s="23"/>
      <c r="C108" s="72"/>
      <c r="D108" s="125" t="s">
        <v>62</v>
      </c>
      <c r="E108" s="141" t="s">
        <v>19</v>
      </c>
      <c r="F108" s="142">
        <f t="shared" ref="F108:R108" si="34">F106/F107</f>
        <v>0</v>
      </c>
      <c r="G108" s="143">
        <f t="shared" si="34"/>
        <v>0</v>
      </c>
      <c r="H108" s="143">
        <f t="shared" si="34"/>
        <v>0</v>
      </c>
      <c r="I108" s="143">
        <f t="shared" si="34"/>
        <v>0</v>
      </c>
      <c r="J108" s="143">
        <f t="shared" si="34"/>
        <v>0</v>
      </c>
      <c r="K108" s="143">
        <f t="shared" si="34"/>
        <v>0</v>
      </c>
      <c r="L108" s="143">
        <f t="shared" si="34"/>
        <v>0</v>
      </c>
      <c r="M108" s="143">
        <f t="shared" si="34"/>
        <v>0</v>
      </c>
      <c r="N108" s="143">
        <f t="shared" si="34"/>
        <v>0</v>
      </c>
      <c r="O108" s="143">
        <f t="shared" si="34"/>
        <v>0</v>
      </c>
      <c r="P108" s="143">
        <f t="shared" si="34"/>
        <v>0</v>
      </c>
      <c r="Q108" s="144">
        <f t="shared" si="34"/>
        <v>0</v>
      </c>
      <c r="R108" s="145">
        <f t="shared" si="34"/>
        <v>0</v>
      </c>
      <c r="S108" s="71"/>
      <c r="T108" s="4"/>
      <c r="V108"/>
      <c r="W108"/>
      <c r="X108"/>
      <c r="Y108"/>
      <c r="Z108"/>
      <c r="AA108"/>
    </row>
    <row r="109" spans="2:27" s="3" customFormat="1" x14ac:dyDescent="0.25">
      <c r="B109" s="23"/>
      <c r="C109" s="73"/>
      <c r="D109" s="74"/>
      <c r="E109" s="74"/>
      <c r="F109" s="7"/>
      <c r="G109" s="7"/>
      <c r="H109" s="7"/>
      <c r="I109" s="75"/>
      <c r="J109" s="7"/>
      <c r="K109" s="7"/>
      <c r="L109" s="7"/>
      <c r="M109" s="7"/>
      <c r="N109" s="7"/>
      <c r="O109" s="7"/>
      <c r="P109" s="7"/>
      <c r="Q109" s="7"/>
      <c r="R109" s="7"/>
      <c r="S109" s="76"/>
      <c r="T109" s="4"/>
      <c r="V109"/>
      <c r="W109"/>
      <c r="X109"/>
      <c r="Y109"/>
      <c r="Z109"/>
      <c r="AA109"/>
    </row>
    <row r="110" spans="2:27" s="3" customFormat="1" ht="16.5" thickBot="1" x14ac:dyDescent="0.3">
      <c r="B110" s="24"/>
      <c r="C110" s="25"/>
      <c r="D110" s="25"/>
      <c r="E110" s="25"/>
      <c r="F110" s="25"/>
      <c r="G110" s="25"/>
      <c r="H110" s="25"/>
      <c r="I110" s="25"/>
      <c r="J110" s="25"/>
      <c r="K110" s="25"/>
      <c r="L110" s="25"/>
      <c r="M110" s="25"/>
      <c r="N110" s="25"/>
      <c r="O110" s="25"/>
      <c r="P110" s="25"/>
      <c r="Q110" s="25"/>
      <c r="R110" s="25"/>
      <c r="S110" s="42"/>
      <c r="T110" s="26"/>
    </row>
  </sheetData>
  <sheetProtection algorithmName="SHA-512" hashValue="+zFMIB7hoNGLTeGzVEKkTpKaXA00xyepvYDah1m64Ef8B8/Tw3Php0PpZXiZDdMNQE3IqGXCDW35LxCMz4B+Lg==" saltValue="6vW37EBmcKo/rZH6JG+wng==" spinCount="100000" sheet="1" formatColumns="0" formatRows="0"/>
  <dataValidations count="1">
    <dataValidation type="decimal" allowBlank="1" showInputMessage="1" showErrorMessage="1" sqref="F101:Q101 F91:Q91 F12:Q76" xr:uid="{68C0D5CA-165E-4D86-AF05-3B6D21D0DBCB}">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8AB0-116D-4BFA-B7BA-2BD35ABB10B7}">
  <sheetPr>
    <tabColor theme="9" tint="0.79998168889431442"/>
    <pageSetUpPr fitToPage="1"/>
  </sheetPr>
  <dimension ref="A1:AA60"/>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Upstate'!D2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Upstate'!D3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Upstate'!D4</f>
        <v>Upstate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Upstate'!D6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5 Service - Upstate'!D7</f>
        <v>Contract Year 5 : 08/01/2026 - 07/31/2027</v>
      </c>
      <c r="E7" s="28"/>
      <c r="F7" s="28"/>
      <c r="G7" s="28"/>
      <c r="H7" s="28"/>
      <c r="I7" s="28"/>
      <c r="J7" s="28"/>
      <c r="K7" s="28"/>
      <c r="L7" s="28"/>
      <c r="M7" s="28"/>
      <c r="N7" s="28"/>
      <c r="O7" s="28"/>
      <c r="P7" s="28"/>
      <c r="Q7" s="28"/>
      <c r="R7" s="28"/>
      <c r="S7" s="3"/>
      <c r="T7" s="4"/>
      <c r="U7" s="6"/>
      <c r="V7" s="6"/>
      <c r="W7" s="3"/>
      <c r="X7" s="3"/>
      <c r="Y7" s="3"/>
      <c r="Z7" s="3"/>
      <c r="AA7" s="3"/>
    </row>
    <row r="8" spans="2:27" x14ac:dyDescent="0.2">
      <c r="B8" s="13"/>
      <c r="C8" s="14"/>
      <c r="D8" s="14"/>
      <c r="E8" s="14"/>
      <c r="F8" s="14"/>
      <c r="G8" s="14"/>
      <c r="H8" s="14"/>
      <c r="I8" s="14"/>
      <c r="J8" s="14"/>
      <c r="K8" s="14"/>
      <c r="L8" s="14"/>
      <c r="M8" s="14"/>
      <c r="N8" s="14"/>
      <c r="O8" s="14"/>
      <c r="P8" s="14"/>
      <c r="Q8" s="14"/>
      <c r="R8" s="14"/>
      <c r="S8" s="14"/>
      <c r="T8" s="15"/>
    </row>
    <row r="9" spans="2:27" ht="18.75" x14ac:dyDescent="0.3">
      <c r="B9" s="13"/>
      <c r="C9" s="77"/>
      <c r="D9" s="78" t="s">
        <v>1</v>
      </c>
      <c r="E9" s="79"/>
      <c r="F9" s="79"/>
      <c r="G9" s="79"/>
      <c r="H9" s="79"/>
      <c r="I9" s="79"/>
      <c r="J9" s="79"/>
      <c r="K9" s="79"/>
      <c r="L9" s="79"/>
      <c r="M9" s="79"/>
      <c r="N9" s="79"/>
      <c r="O9" s="79"/>
      <c r="P9" s="79"/>
      <c r="Q9" s="79"/>
      <c r="R9" s="80"/>
      <c r="S9" s="81"/>
      <c r="T9" s="15"/>
    </row>
    <row r="10" spans="2:27" ht="13.5" thickBot="1" x14ac:dyDescent="0.25">
      <c r="B10" s="13"/>
      <c r="C10" s="82"/>
      <c r="D10" s="14"/>
      <c r="E10" s="14"/>
      <c r="F10" s="14"/>
      <c r="G10" s="14"/>
      <c r="H10" s="14"/>
      <c r="I10" s="14"/>
      <c r="J10" s="14"/>
      <c r="K10" s="14"/>
      <c r="L10" s="14"/>
      <c r="M10" s="14"/>
      <c r="N10" s="14"/>
      <c r="O10" s="14"/>
      <c r="P10" s="14"/>
      <c r="Q10" s="14"/>
      <c r="R10" s="14"/>
      <c r="S10" s="83"/>
      <c r="T10" s="15"/>
    </row>
    <row r="11" spans="2:27" ht="13.5" thickBot="1" x14ac:dyDescent="0.25">
      <c r="B11" s="13"/>
      <c r="C11" s="82"/>
      <c r="D11" s="362" t="s">
        <v>41</v>
      </c>
      <c r="E11" s="363"/>
      <c r="F11" s="109">
        <f>DATE(YEAR('Year 1 Admin - Upstate'!F11)+4,MONTH('Year 1 Admin - Upstate'!F11),1)</f>
        <v>46235</v>
      </c>
      <c r="G11" s="105">
        <f>IF(MONTH(F11)=12,DATE(YEAR(F11)+1,1,1),DATE(YEAR(F11),MONTH(F11)+1,1))</f>
        <v>46266</v>
      </c>
      <c r="H11" s="105">
        <f t="shared" ref="H11:Q11" si="0">IF(MONTH(G11)=12,DATE(YEAR(G11)+1,1,1),DATE(YEAR(G11),MONTH(G11)+1,1))</f>
        <v>46296</v>
      </c>
      <c r="I11" s="105">
        <f t="shared" si="0"/>
        <v>46327</v>
      </c>
      <c r="J11" s="105">
        <f t="shared" si="0"/>
        <v>46357</v>
      </c>
      <c r="K11" s="105">
        <f t="shared" si="0"/>
        <v>46388</v>
      </c>
      <c r="L11" s="105">
        <f t="shared" si="0"/>
        <v>46419</v>
      </c>
      <c r="M11" s="105">
        <f t="shared" si="0"/>
        <v>46447</v>
      </c>
      <c r="N11" s="105">
        <f t="shared" si="0"/>
        <v>46478</v>
      </c>
      <c r="O11" s="105">
        <f t="shared" si="0"/>
        <v>46508</v>
      </c>
      <c r="P11" s="105">
        <f t="shared" si="0"/>
        <v>46539</v>
      </c>
      <c r="Q11" s="114">
        <f t="shared" si="0"/>
        <v>46569</v>
      </c>
      <c r="R11" s="115" t="s">
        <v>27</v>
      </c>
      <c r="S11" s="83"/>
      <c r="T11" s="15"/>
    </row>
    <row r="12" spans="2:27" ht="15.75" x14ac:dyDescent="0.25">
      <c r="B12" s="13"/>
      <c r="C12" s="82"/>
      <c r="D12" s="364" t="s">
        <v>2</v>
      </c>
      <c r="E12" s="365"/>
      <c r="F12" s="155"/>
      <c r="G12" s="156"/>
      <c r="H12" s="156"/>
      <c r="I12" s="156"/>
      <c r="J12" s="156"/>
      <c r="K12" s="156"/>
      <c r="L12" s="156"/>
      <c r="M12" s="156"/>
      <c r="N12" s="156"/>
      <c r="O12" s="156"/>
      <c r="P12" s="156"/>
      <c r="Q12" s="157"/>
      <c r="R12" s="127">
        <f>SUM(F12:Q12)</f>
        <v>0</v>
      </c>
      <c r="S12" s="83"/>
      <c r="T12" s="15"/>
    </row>
    <row r="13" spans="2:27" ht="15.75" x14ac:dyDescent="0.25">
      <c r="B13" s="13"/>
      <c r="C13" s="82"/>
      <c r="D13" s="366" t="s">
        <v>3</v>
      </c>
      <c r="E13" s="367"/>
      <c r="F13" s="150"/>
      <c r="G13" s="146"/>
      <c r="H13" s="146"/>
      <c r="I13" s="146"/>
      <c r="J13" s="146"/>
      <c r="K13" s="146"/>
      <c r="L13" s="146"/>
      <c r="M13" s="146"/>
      <c r="N13" s="146"/>
      <c r="O13" s="146"/>
      <c r="P13" s="146"/>
      <c r="Q13" s="151"/>
      <c r="R13" s="123">
        <f t="shared" ref="R13:R22" si="1">SUM(F13:Q13)</f>
        <v>0</v>
      </c>
      <c r="S13" s="83"/>
      <c r="T13" s="15"/>
    </row>
    <row r="14" spans="2:27" ht="15.75" x14ac:dyDescent="0.25">
      <c r="B14" s="13"/>
      <c r="C14" s="82"/>
      <c r="D14" s="366" t="s">
        <v>4</v>
      </c>
      <c r="E14" s="367"/>
      <c r="F14" s="150"/>
      <c r="G14" s="146"/>
      <c r="H14" s="146"/>
      <c r="I14" s="146"/>
      <c r="J14" s="146"/>
      <c r="K14" s="146"/>
      <c r="L14" s="146"/>
      <c r="M14" s="146"/>
      <c r="N14" s="146"/>
      <c r="O14" s="146"/>
      <c r="P14" s="146"/>
      <c r="Q14" s="151"/>
      <c r="R14" s="123">
        <f t="shared" si="1"/>
        <v>0</v>
      </c>
      <c r="S14" s="83"/>
      <c r="T14" s="15"/>
    </row>
    <row r="15" spans="2:27" ht="15.75" x14ac:dyDescent="0.25">
      <c r="B15" s="13"/>
      <c r="C15" s="82"/>
      <c r="D15" s="366" t="s">
        <v>5</v>
      </c>
      <c r="E15" s="367"/>
      <c r="F15" s="150"/>
      <c r="G15" s="146"/>
      <c r="H15" s="146"/>
      <c r="I15" s="146"/>
      <c r="J15" s="146"/>
      <c r="K15" s="146"/>
      <c r="L15" s="146"/>
      <c r="M15" s="146"/>
      <c r="N15" s="146"/>
      <c r="O15" s="146"/>
      <c r="P15" s="146"/>
      <c r="Q15" s="151"/>
      <c r="R15" s="123">
        <f t="shared" si="1"/>
        <v>0</v>
      </c>
      <c r="S15" s="83"/>
      <c r="T15" s="15"/>
    </row>
    <row r="16" spans="2:27" ht="15.75" x14ac:dyDescent="0.25">
      <c r="B16" s="13"/>
      <c r="C16" s="82"/>
      <c r="D16" s="366" t="s">
        <v>6</v>
      </c>
      <c r="E16" s="367"/>
      <c r="F16" s="150"/>
      <c r="G16" s="146"/>
      <c r="H16" s="146"/>
      <c r="I16" s="146"/>
      <c r="J16" s="146"/>
      <c r="K16" s="146"/>
      <c r="L16" s="146"/>
      <c r="M16" s="146"/>
      <c r="N16" s="146"/>
      <c r="O16" s="146"/>
      <c r="P16" s="146"/>
      <c r="Q16" s="151"/>
      <c r="R16" s="123">
        <f t="shared" si="1"/>
        <v>0</v>
      </c>
      <c r="S16" s="83"/>
      <c r="T16" s="15"/>
    </row>
    <row r="17" spans="2:20" ht="15.75" x14ac:dyDescent="0.25">
      <c r="B17" s="13"/>
      <c r="C17" s="82"/>
      <c r="D17" s="366" t="s">
        <v>7</v>
      </c>
      <c r="E17" s="367"/>
      <c r="F17" s="150"/>
      <c r="G17" s="146"/>
      <c r="H17" s="146"/>
      <c r="I17" s="146"/>
      <c r="J17" s="146"/>
      <c r="K17" s="146"/>
      <c r="L17" s="146"/>
      <c r="M17" s="146"/>
      <c r="N17" s="146"/>
      <c r="O17" s="146"/>
      <c r="P17" s="146"/>
      <c r="Q17" s="151"/>
      <c r="R17" s="123">
        <f t="shared" si="1"/>
        <v>0</v>
      </c>
      <c r="S17" s="83"/>
      <c r="T17" s="15"/>
    </row>
    <row r="18" spans="2:20" ht="15.75" x14ac:dyDescent="0.25">
      <c r="B18" s="13"/>
      <c r="C18" s="82"/>
      <c r="D18" s="366" t="s">
        <v>8</v>
      </c>
      <c r="E18" s="367"/>
      <c r="F18" s="150"/>
      <c r="G18" s="146"/>
      <c r="H18" s="146"/>
      <c r="I18" s="146"/>
      <c r="J18" s="146"/>
      <c r="K18" s="146"/>
      <c r="L18" s="146"/>
      <c r="M18" s="146"/>
      <c r="N18" s="146"/>
      <c r="O18" s="146"/>
      <c r="P18" s="146"/>
      <c r="Q18" s="151"/>
      <c r="R18" s="123">
        <f t="shared" si="1"/>
        <v>0</v>
      </c>
      <c r="S18" s="83"/>
      <c r="T18" s="15"/>
    </row>
    <row r="19" spans="2:20" ht="15.75" x14ac:dyDescent="0.25">
      <c r="B19" s="13"/>
      <c r="C19" s="82"/>
      <c r="D19" s="366" t="s">
        <v>9</v>
      </c>
      <c r="E19" s="367"/>
      <c r="F19" s="150"/>
      <c r="G19" s="146"/>
      <c r="H19" s="146"/>
      <c r="I19" s="146"/>
      <c r="J19" s="146"/>
      <c r="K19" s="146"/>
      <c r="L19" s="146"/>
      <c r="M19" s="146"/>
      <c r="N19" s="146"/>
      <c r="O19" s="146"/>
      <c r="P19" s="146"/>
      <c r="Q19" s="151"/>
      <c r="R19" s="123">
        <f t="shared" si="1"/>
        <v>0</v>
      </c>
      <c r="S19" s="83"/>
      <c r="T19" s="15"/>
    </row>
    <row r="20" spans="2:20" ht="15.75" x14ac:dyDescent="0.25">
      <c r="B20" s="13"/>
      <c r="C20" s="82"/>
      <c r="D20" s="106" t="s">
        <v>20</v>
      </c>
      <c r="E20" s="178" t="s">
        <v>15</v>
      </c>
      <c r="F20" s="150"/>
      <c r="G20" s="146"/>
      <c r="H20" s="146"/>
      <c r="I20" s="146"/>
      <c r="J20" s="146"/>
      <c r="K20" s="146"/>
      <c r="L20" s="146"/>
      <c r="M20" s="146"/>
      <c r="N20" s="146"/>
      <c r="O20" s="146"/>
      <c r="P20" s="146"/>
      <c r="Q20" s="151"/>
      <c r="R20" s="123">
        <f t="shared" si="1"/>
        <v>0</v>
      </c>
      <c r="S20" s="83"/>
      <c r="T20" s="15"/>
    </row>
    <row r="21" spans="2:20" ht="15.75" x14ac:dyDescent="0.25">
      <c r="B21" s="13"/>
      <c r="C21" s="82"/>
      <c r="D21" s="107" t="s">
        <v>20</v>
      </c>
      <c r="E21" s="178" t="s">
        <v>15</v>
      </c>
      <c r="F21" s="150"/>
      <c r="G21" s="146"/>
      <c r="H21" s="146"/>
      <c r="I21" s="146"/>
      <c r="J21" s="146"/>
      <c r="K21" s="146"/>
      <c r="L21" s="146"/>
      <c r="M21" s="146"/>
      <c r="N21" s="146"/>
      <c r="O21" s="146"/>
      <c r="P21" s="146"/>
      <c r="Q21" s="151"/>
      <c r="R21" s="123">
        <f t="shared" si="1"/>
        <v>0</v>
      </c>
      <c r="S21" s="83"/>
      <c r="T21" s="15"/>
    </row>
    <row r="22" spans="2:20" ht="16.5" thickBot="1" x14ac:dyDescent="0.3">
      <c r="B22" s="13"/>
      <c r="C22" s="82"/>
      <c r="D22" s="108" t="s">
        <v>20</v>
      </c>
      <c r="E22" s="179" t="s">
        <v>15</v>
      </c>
      <c r="F22" s="164"/>
      <c r="G22" s="165"/>
      <c r="H22" s="165"/>
      <c r="I22" s="165"/>
      <c r="J22" s="165"/>
      <c r="K22" s="165"/>
      <c r="L22" s="165"/>
      <c r="M22" s="165"/>
      <c r="N22" s="165"/>
      <c r="O22" s="165"/>
      <c r="P22" s="165"/>
      <c r="Q22" s="166"/>
      <c r="R22" s="167">
        <f t="shared" si="1"/>
        <v>0</v>
      </c>
      <c r="S22" s="83"/>
      <c r="T22" s="15"/>
    </row>
    <row r="23" spans="2:20" ht="15.75" x14ac:dyDescent="0.25">
      <c r="B23" s="13"/>
      <c r="C23" s="84"/>
      <c r="D23" s="7"/>
      <c r="E23" s="85"/>
      <c r="F23" s="85"/>
      <c r="G23" s="85"/>
      <c r="H23" s="85"/>
      <c r="I23" s="85"/>
      <c r="J23" s="85"/>
      <c r="K23" s="85"/>
      <c r="L23" s="85"/>
      <c r="M23" s="85"/>
      <c r="N23" s="85"/>
      <c r="O23" s="85"/>
      <c r="P23" s="85"/>
      <c r="Q23" s="85"/>
      <c r="R23" s="85"/>
      <c r="S23" s="86"/>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7"/>
      <c r="D25" s="78" t="s">
        <v>30</v>
      </c>
      <c r="E25" s="79"/>
      <c r="F25" s="79"/>
      <c r="G25" s="79"/>
      <c r="H25" s="79"/>
      <c r="I25" s="79"/>
      <c r="J25" s="79"/>
      <c r="K25" s="79"/>
      <c r="L25" s="79"/>
      <c r="M25" s="79"/>
      <c r="N25" s="79"/>
      <c r="O25" s="79"/>
      <c r="P25" s="79"/>
      <c r="Q25" s="79"/>
      <c r="R25" s="80"/>
      <c r="S25" s="81"/>
      <c r="T25" s="15"/>
    </row>
    <row r="26" spans="2:20" ht="13.5" thickBot="1" x14ac:dyDescent="0.25">
      <c r="B26" s="13"/>
      <c r="C26" s="82"/>
      <c r="D26" s="14"/>
      <c r="E26" s="14"/>
      <c r="F26" s="14"/>
      <c r="G26" s="14"/>
      <c r="H26" s="14"/>
      <c r="I26" s="14"/>
      <c r="J26" s="14"/>
      <c r="K26" s="14"/>
      <c r="L26" s="14"/>
      <c r="M26" s="14"/>
      <c r="N26" s="14"/>
      <c r="O26" s="14"/>
      <c r="P26" s="14"/>
      <c r="Q26" s="14"/>
      <c r="R26" s="14"/>
      <c r="S26" s="83"/>
      <c r="T26" s="15"/>
    </row>
    <row r="27" spans="2:20" ht="13.5" thickBot="1" x14ac:dyDescent="0.25">
      <c r="B27" s="13"/>
      <c r="C27" s="82"/>
      <c r="D27" s="362" t="s">
        <v>41</v>
      </c>
      <c r="E27" s="363"/>
      <c r="F27" s="109">
        <f>F$11</f>
        <v>46235</v>
      </c>
      <c r="G27" s="105">
        <f t="shared" ref="G27:Q27" si="2">G$11</f>
        <v>46266</v>
      </c>
      <c r="H27" s="105">
        <f t="shared" si="2"/>
        <v>46296</v>
      </c>
      <c r="I27" s="105">
        <f t="shared" si="2"/>
        <v>46327</v>
      </c>
      <c r="J27" s="105">
        <f t="shared" si="2"/>
        <v>46357</v>
      </c>
      <c r="K27" s="105">
        <f t="shared" si="2"/>
        <v>46388</v>
      </c>
      <c r="L27" s="105">
        <f t="shared" si="2"/>
        <v>46419</v>
      </c>
      <c r="M27" s="105">
        <f t="shared" si="2"/>
        <v>46447</v>
      </c>
      <c r="N27" s="105">
        <f t="shared" si="2"/>
        <v>46478</v>
      </c>
      <c r="O27" s="105">
        <f t="shared" si="2"/>
        <v>46508</v>
      </c>
      <c r="P27" s="105">
        <f t="shared" si="2"/>
        <v>46539</v>
      </c>
      <c r="Q27" s="114">
        <f t="shared" si="2"/>
        <v>46569</v>
      </c>
      <c r="R27" s="115" t="s">
        <v>27</v>
      </c>
      <c r="S27" s="83"/>
      <c r="T27" s="15"/>
    </row>
    <row r="28" spans="2:20" ht="15.75" x14ac:dyDescent="0.25">
      <c r="B28" s="13"/>
      <c r="C28" s="82"/>
      <c r="D28" s="364" t="s">
        <v>10</v>
      </c>
      <c r="E28" s="365"/>
      <c r="F28" s="155"/>
      <c r="G28" s="156"/>
      <c r="H28" s="156"/>
      <c r="I28" s="156"/>
      <c r="J28" s="156"/>
      <c r="K28" s="156"/>
      <c r="L28" s="156"/>
      <c r="M28" s="156"/>
      <c r="N28" s="156"/>
      <c r="O28" s="156"/>
      <c r="P28" s="156"/>
      <c r="Q28" s="157"/>
      <c r="R28" s="127">
        <f>SUM(F28:Q28)</f>
        <v>0</v>
      </c>
      <c r="S28" s="83"/>
      <c r="T28" s="15"/>
    </row>
    <row r="29" spans="2:20" ht="15.75" x14ac:dyDescent="0.25">
      <c r="B29" s="13"/>
      <c r="C29" s="82"/>
      <c r="D29" s="366" t="s">
        <v>11</v>
      </c>
      <c r="E29" s="367"/>
      <c r="F29" s="150"/>
      <c r="G29" s="146"/>
      <c r="H29" s="146"/>
      <c r="I29" s="146"/>
      <c r="J29" s="146"/>
      <c r="K29" s="146"/>
      <c r="L29" s="146"/>
      <c r="M29" s="146"/>
      <c r="N29" s="146"/>
      <c r="O29" s="146"/>
      <c r="P29" s="146"/>
      <c r="Q29" s="151"/>
      <c r="R29" s="123">
        <f t="shared" ref="R29:R40" si="3">SUM(F29:Q29)</f>
        <v>0</v>
      </c>
      <c r="S29" s="83"/>
      <c r="T29" s="15"/>
    </row>
    <row r="30" spans="2:20" ht="15.75" x14ac:dyDescent="0.25">
      <c r="B30" s="13"/>
      <c r="C30" s="82"/>
      <c r="D30" s="366" t="s">
        <v>12</v>
      </c>
      <c r="E30" s="367"/>
      <c r="F30" s="150"/>
      <c r="G30" s="146"/>
      <c r="H30" s="146"/>
      <c r="I30" s="146"/>
      <c r="J30" s="146"/>
      <c r="K30" s="146"/>
      <c r="L30" s="146"/>
      <c r="M30" s="146"/>
      <c r="N30" s="146"/>
      <c r="O30" s="146"/>
      <c r="P30" s="146"/>
      <c r="Q30" s="151"/>
      <c r="R30" s="123">
        <f t="shared" si="3"/>
        <v>0</v>
      </c>
      <c r="S30" s="83"/>
      <c r="T30" s="15"/>
    </row>
    <row r="31" spans="2:20" ht="15.75" x14ac:dyDescent="0.25">
      <c r="B31" s="13"/>
      <c r="C31" s="82"/>
      <c r="D31" s="366" t="s">
        <v>13</v>
      </c>
      <c r="E31" s="367"/>
      <c r="F31" s="150"/>
      <c r="G31" s="146"/>
      <c r="H31" s="146"/>
      <c r="I31" s="146"/>
      <c r="J31" s="146"/>
      <c r="K31" s="146"/>
      <c r="L31" s="146"/>
      <c r="M31" s="146"/>
      <c r="N31" s="146"/>
      <c r="O31" s="146"/>
      <c r="P31" s="146"/>
      <c r="Q31" s="151"/>
      <c r="R31" s="123">
        <f t="shared" si="3"/>
        <v>0</v>
      </c>
      <c r="S31" s="83"/>
      <c r="T31" s="15"/>
    </row>
    <row r="32" spans="2:20" ht="15.75" x14ac:dyDescent="0.25">
      <c r="B32" s="13"/>
      <c r="C32" s="82"/>
      <c r="D32" s="366" t="s">
        <v>14</v>
      </c>
      <c r="E32" s="367"/>
      <c r="F32" s="150"/>
      <c r="G32" s="146"/>
      <c r="H32" s="146"/>
      <c r="I32" s="146"/>
      <c r="J32" s="146"/>
      <c r="K32" s="146"/>
      <c r="L32" s="146"/>
      <c r="M32" s="146"/>
      <c r="N32" s="146"/>
      <c r="O32" s="146"/>
      <c r="P32" s="146"/>
      <c r="Q32" s="151"/>
      <c r="R32" s="123">
        <f t="shared" si="3"/>
        <v>0</v>
      </c>
      <c r="S32" s="83"/>
      <c r="T32" s="15"/>
    </row>
    <row r="33" spans="2:20" ht="15.75" x14ac:dyDescent="0.25">
      <c r="B33" s="13"/>
      <c r="C33" s="82"/>
      <c r="D33" s="106" t="s">
        <v>20</v>
      </c>
      <c r="E33" s="178" t="s">
        <v>15</v>
      </c>
      <c r="F33" s="150"/>
      <c r="G33" s="146"/>
      <c r="H33" s="146"/>
      <c r="I33" s="146"/>
      <c r="J33" s="146"/>
      <c r="K33" s="146"/>
      <c r="L33" s="146"/>
      <c r="M33" s="146"/>
      <c r="N33" s="146"/>
      <c r="O33" s="146"/>
      <c r="P33" s="146"/>
      <c r="Q33" s="151"/>
      <c r="R33" s="123">
        <f t="shared" si="3"/>
        <v>0</v>
      </c>
      <c r="S33" s="83"/>
      <c r="T33" s="15"/>
    </row>
    <row r="34" spans="2:20" ht="15.75" x14ac:dyDescent="0.25">
      <c r="B34" s="13"/>
      <c r="C34" s="82"/>
      <c r="D34" s="107" t="s">
        <v>20</v>
      </c>
      <c r="E34" s="178" t="s">
        <v>15</v>
      </c>
      <c r="F34" s="150"/>
      <c r="G34" s="146"/>
      <c r="H34" s="146"/>
      <c r="I34" s="146"/>
      <c r="J34" s="146"/>
      <c r="K34" s="146"/>
      <c r="L34" s="146"/>
      <c r="M34" s="146"/>
      <c r="N34" s="146"/>
      <c r="O34" s="146"/>
      <c r="P34" s="146"/>
      <c r="Q34" s="151"/>
      <c r="R34" s="123">
        <f t="shared" si="3"/>
        <v>0</v>
      </c>
      <c r="S34" s="83"/>
      <c r="T34" s="15"/>
    </row>
    <row r="35" spans="2:20" ht="15.75" x14ac:dyDescent="0.25">
      <c r="B35" s="13"/>
      <c r="C35" s="82"/>
      <c r="D35" s="107" t="s">
        <v>20</v>
      </c>
      <c r="E35" s="178" t="s">
        <v>15</v>
      </c>
      <c r="F35" s="150"/>
      <c r="G35" s="146"/>
      <c r="H35" s="146"/>
      <c r="I35" s="146"/>
      <c r="J35" s="146"/>
      <c r="K35" s="146"/>
      <c r="L35" s="146"/>
      <c r="M35" s="146"/>
      <c r="N35" s="146"/>
      <c r="O35" s="146"/>
      <c r="P35" s="146"/>
      <c r="Q35" s="151"/>
      <c r="R35" s="123">
        <f t="shared" si="3"/>
        <v>0</v>
      </c>
      <c r="S35" s="83"/>
      <c r="T35" s="15"/>
    </row>
    <row r="36" spans="2:20" ht="15.75" x14ac:dyDescent="0.25">
      <c r="B36" s="13"/>
      <c r="C36" s="82"/>
      <c r="D36" s="334" t="s">
        <v>129</v>
      </c>
      <c r="E36" s="338" t="s">
        <v>58</v>
      </c>
      <c r="F36" s="335"/>
      <c r="G36" s="336"/>
      <c r="H36" s="336"/>
      <c r="I36" s="336"/>
      <c r="J36" s="336"/>
      <c r="K36" s="336"/>
      <c r="L36" s="336"/>
      <c r="M36" s="336"/>
      <c r="N36" s="336"/>
      <c r="O36" s="336"/>
      <c r="P36" s="336"/>
      <c r="Q36" s="337"/>
      <c r="R36" s="123">
        <f t="shared" si="3"/>
        <v>0</v>
      </c>
      <c r="S36" s="83"/>
      <c r="T36" s="15"/>
    </row>
    <row r="37" spans="2:20" ht="15.75" x14ac:dyDescent="0.25">
      <c r="B37" s="13"/>
      <c r="C37" s="82"/>
      <c r="D37" s="334" t="s">
        <v>129</v>
      </c>
      <c r="E37" s="338" t="s">
        <v>17</v>
      </c>
      <c r="F37" s="335"/>
      <c r="G37" s="336"/>
      <c r="H37" s="336"/>
      <c r="I37" s="336"/>
      <c r="J37" s="336"/>
      <c r="K37" s="336"/>
      <c r="L37" s="336"/>
      <c r="M37" s="336"/>
      <c r="N37" s="336"/>
      <c r="O37" s="336"/>
      <c r="P37" s="336"/>
      <c r="Q37" s="337"/>
      <c r="R37" s="123">
        <f>SUM(F37:Q37)</f>
        <v>0</v>
      </c>
      <c r="S37" s="83"/>
      <c r="T37" s="15"/>
    </row>
    <row r="38" spans="2:20" ht="15.75" x14ac:dyDescent="0.25">
      <c r="B38" s="13"/>
      <c r="C38" s="82"/>
      <c r="D38" s="334" t="s">
        <v>129</v>
      </c>
      <c r="E38" s="338" t="s">
        <v>130</v>
      </c>
      <c r="F38" s="335"/>
      <c r="G38" s="336"/>
      <c r="H38" s="336"/>
      <c r="I38" s="336"/>
      <c r="J38" s="336"/>
      <c r="K38" s="336"/>
      <c r="L38" s="336"/>
      <c r="M38" s="336"/>
      <c r="N38" s="336"/>
      <c r="O38" s="336"/>
      <c r="P38" s="336"/>
      <c r="Q38" s="337"/>
      <c r="R38" s="123">
        <f>SUM(F38:Q38)</f>
        <v>0</v>
      </c>
      <c r="S38" s="83"/>
      <c r="T38" s="15"/>
    </row>
    <row r="39" spans="2:20" ht="15.75" x14ac:dyDescent="0.25">
      <c r="B39" s="13"/>
      <c r="C39" s="82"/>
      <c r="D39" s="334" t="s">
        <v>129</v>
      </c>
      <c r="E39" s="338" t="s">
        <v>47</v>
      </c>
      <c r="F39" s="335"/>
      <c r="G39" s="336"/>
      <c r="H39" s="336"/>
      <c r="I39" s="336"/>
      <c r="J39" s="336"/>
      <c r="K39" s="336"/>
      <c r="L39" s="336"/>
      <c r="M39" s="336"/>
      <c r="N39" s="336"/>
      <c r="O39" s="336"/>
      <c r="P39" s="336"/>
      <c r="Q39" s="337"/>
      <c r="R39" s="123">
        <f t="shared" si="3"/>
        <v>0</v>
      </c>
      <c r="S39" s="83"/>
      <c r="T39" s="15"/>
    </row>
    <row r="40" spans="2:20" ht="16.5" thickBot="1" x14ac:dyDescent="0.3">
      <c r="B40" s="13"/>
      <c r="C40" s="82"/>
      <c r="D40" s="360" t="s">
        <v>42</v>
      </c>
      <c r="E40" s="361"/>
      <c r="F40" s="164"/>
      <c r="G40" s="165"/>
      <c r="H40" s="165"/>
      <c r="I40" s="165"/>
      <c r="J40" s="165"/>
      <c r="K40" s="165"/>
      <c r="L40" s="165"/>
      <c r="M40" s="165"/>
      <c r="N40" s="165"/>
      <c r="O40" s="165"/>
      <c r="P40" s="165"/>
      <c r="Q40" s="166"/>
      <c r="R40" s="167">
        <f t="shared" si="3"/>
        <v>0</v>
      </c>
      <c r="S40" s="83"/>
      <c r="T40" s="15"/>
    </row>
    <row r="41" spans="2:20" ht="15.75" customHeight="1" x14ac:dyDescent="0.25">
      <c r="B41" s="13"/>
      <c r="C41" s="84"/>
      <c r="D41" s="7"/>
      <c r="E41" s="85"/>
      <c r="F41" s="85"/>
      <c r="G41" s="85"/>
      <c r="H41" s="85"/>
      <c r="I41" s="85"/>
      <c r="J41" s="85"/>
      <c r="K41" s="85"/>
      <c r="L41" s="85"/>
      <c r="M41" s="85"/>
      <c r="N41" s="85"/>
      <c r="O41" s="85"/>
      <c r="P41" s="85"/>
      <c r="Q41" s="85"/>
      <c r="R41" s="85"/>
      <c r="S41" s="86"/>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7"/>
      <c r="D43" s="78" t="s">
        <v>28</v>
      </c>
      <c r="E43" s="79"/>
      <c r="F43" s="79"/>
      <c r="G43" s="79"/>
      <c r="H43" s="79"/>
      <c r="I43" s="79"/>
      <c r="J43" s="79"/>
      <c r="K43" s="79"/>
      <c r="L43" s="79"/>
      <c r="M43" s="79"/>
      <c r="N43" s="79"/>
      <c r="O43" s="79"/>
      <c r="P43" s="79"/>
      <c r="Q43" s="79"/>
      <c r="R43" s="80"/>
      <c r="S43" s="81"/>
      <c r="T43" s="15"/>
    </row>
    <row r="44" spans="2:20" ht="13.5" thickBot="1" x14ac:dyDescent="0.25">
      <c r="B44" s="13"/>
      <c r="C44" s="82"/>
      <c r="D44" s="14"/>
      <c r="E44" s="14"/>
      <c r="F44" s="14"/>
      <c r="G44" s="14"/>
      <c r="H44" s="14"/>
      <c r="I44" s="14"/>
      <c r="J44" s="14"/>
      <c r="K44" s="14"/>
      <c r="L44" s="14"/>
      <c r="M44" s="14"/>
      <c r="N44" s="14"/>
      <c r="O44" s="14"/>
      <c r="P44" s="14"/>
      <c r="Q44" s="14"/>
      <c r="R44" s="14"/>
      <c r="S44" s="83"/>
      <c r="T44" s="15"/>
    </row>
    <row r="45" spans="2:20" ht="16.5" thickBot="1" x14ac:dyDescent="0.3">
      <c r="B45" s="13"/>
      <c r="C45" s="82"/>
      <c r="D45" s="180" t="s">
        <v>63</v>
      </c>
      <c r="E45" s="135" t="s">
        <v>78</v>
      </c>
      <c r="F45" s="177">
        <f>F$11</f>
        <v>46235</v>
      </c>
      <c r="G45" s="105">
        <f t="shared" ref="G45:Q45" si="4">G$11</f>
        <v>46266</v>
      </c>
      <c r="H45" s="105">
        <f t="shared" si="4"/>
        <v>46296</v>
      </c>
      <c r="I45" s="105">
        <f t="shared" si="4"/>
        <v>46327</v>
      </c>
      <c r="J45" s="105">
        <f t="shared" si="4"/>
        <v>46357</v>
      </c>
      <c r="K45" s="105">
        <f t="shared" si="4"/>
        <v>46388</v>
      </c>
      <c r="L45" s="105">
        <f t="shared" si="4"/>
        <v>46419</v>
      </c>
      <c r="M45" s="105">
        <f t="shared" si="4"/>
        <v>46447</v>
      </c>
      <c r="N45" s="105">
        <f t="shared" si="4"/>
        <v>46478</v>
      </c>
      <c r="O45" s="105">
        <f t="shared" si="4"/>
        <v>46508</v>
      </c>
      <c r="P45" s="105">
        <f t="shared" si="4"/>
        <v>46539</v>
      </c>
      <c r="Q45" s="114">
        <f t="shared" si="4"/>
        <v>46569</v>
      </c>
      <c r="R45" s="115" t="s">
        <v>27</v>
      </c>
      <c r="S45" s="83"/>
      <c r="T45" s="15"/>
    </row>
    <row r="46" spans="2:20" ht="15.75" x14ac:dyDescent="0.25">
      <c r="B46" s="13"/>
      <c r="C46" s="82"/>
      <c r="D46" s="106" t="s">
        <v>64</v>
      </c>
      <c r="E46" s="134" t="s">
        <v>38</v>
      </c>
      <c r="F46" s="176">
        <f>SUM(F12:F22,F28:F40)</f>
        <v>0</v>
      </c>
      <c r="G46" s="120">
        <f t="shared" ref="G46:N46" si="5">SUM(G12:G22,G28:G40)</f>
        <v>0</v>
      </c>
      <c r="H46" s="120">
        <f t="shared" si="5"/>
        <v>0</v>
      </c>
      <c r="I46" s="120">
        <f t="shared" si="5"/>
        <v>0</v>
      </c>
      <c r="J46" s="120">
        <f t="shared" si="5"/>
        <v>0</v>
      </c>
      <c r="K46" s="120">
        <f t="shared" si="5"/>
        <v>0</v>
      </c>
      <c r="L46" s="120">
        <f t="shared" si="5"/>
        <v>0</v>
      </c>
      <c r="M46" s="120">
        <f t="shared" si="5"/>
        <v>0</v>
      </c>
      <c r="N46" s="120">
        <f t="shared" si="5"/>
        <v>0</v>
      </c>
      <c r="O46" s="120">
        <f>SUM(O12:O22,O28:O40)</f>
        <v>0</v>
      </c>
      <c r="P46" s="120">
        <f>SUM(P12:P22,P28:P40)</f>
        <v>0</v>
      </c>
      <c r="Q46" s="121">
        <f>SUM(Q12:Q22,Q28:Q40)</f>
        <v>0</v>
      </c>
      <c r="R46" s="127">
        <f>SUM(R12:R22,R28:R40)</f>
        <v>0</v>
      </c>
      <c r="S46" s="83"/>
      <c r="T46" s="15"/>
    </row>
    <row r="47" spans="2:20" ht="16.5" thickBot="1" x14ac:dyDescent="0.3">
      <c r="B47" s="13"/>
      <c r="C47" s="82"/>
      <c r="D47" s="118" t="s">
        <v>64</v>
      </c>
      <c r="E47" s="136" t="s">
        <v>18</v>
      </c>
      <c r="F47" s="181">
        <f>'Year 5 Service - Upstate'!F97</f>
        <v>2008295</v>
      </c>
      <c r="G47" s="138">
        <f>'Year 5 Service - Upstate'!G97</f>
        <v>2008927</v>
      </c>
      <c r="H47" s="138">
        <f>'Year 5 Service - Upstate'!H97</f>
        <v>2009565</v>
      </c>
      <c r="I47" s="138">
        <f>'Year 5 Service - Upstate'!I97</f>
        <v>2010210</v>
      </c>
      <c r="J47" s="138">
        <f>'Year 5 Service - Upstate'!J97</f>
        <v>2010861</v>
      </c>
      <c r="K47" s="138">
        <f>'Year 5 Service - Upstate'!K97</f>
        <v>2011519</v>
      </c>
      <c r="L47" s="138">
        <f>'Year 5 Service - Upstate'!L97</f>
        <v>2012184</v>
      </c>
      <c r="M47" s="138">
        <f>'Year 5 Service - Upstate'!M97</f>
        <v>2012856</v>
      </c>
      <c r="N47" s="138">
        <f>'Year 5 Service - Upstate'!N97</f>
        <v>2013534</v>
      </c>
      <c r="O47" s="138">
        <f>'Year 5 Service - Upstate'!O97</f>
        <v>2014219</v>
      </c>
      <c r="P47" s="138">
        <f>'Year 5 Service - Upstate'!P97</f>
        <v>2014911</v>
      </c>
      <c r="Q47" s="139">
        <f>'Year 5 Service - Upstate'!Q97</f>
        <v>2015610</v>
      </c>
      <c r="R47" s="140">
        <f>SUM(F47:Q47)</f>
        <v>24142691</v>
      </c>
      <c r="S47" s="83"/>
      <c r="T47" s="15"/>
    </row>
    <row r="48" spans="2:20" ht="16.5" thickBot="1" x14ac:dyDescent="0.3">
      <c r="B48" s="13"/>
      <c r="C48" s="82"/>
      <c r="D48" s="125" t="s">
        <v>64</v>
      </c>
      <c r="E48" s="141" t="s">
        <v>19</v>
      </c>
      <c r="F48" s="182">
        <f t="shared" ref="F48:Q48" si="6">F46/F47</f>
        <v>0</v>
      </c>
      <c r="G48" s="143">
        <f t="shared" si="6"/>
        <v>0</v>
      </c>
      <c r="H48" s="143">
        <f t="shared" si="6"/>
        <v>0</v>
      </c>
      <c r="I48" s="143">
        <f t="shared" si="6"/>
        <v>0</v>
      </c>
      <c r="J48" s="143">
        <f t="shared" si="6"/>
        <v>0</v>
      </c>
      <c r="K48" s="143">
        <f t="shared" si="6"/>
        <v>0</v>
      </c>
      <c r="L48" s="143">
        <f t="shared" si="6"/>
        <v>0</v>
      </c>
      <c r="M48" s="143">
        <f t="shared" si="6"/>
        <v>0</v>
      </c>
      <c r="N48" s="143">
        <f t="shared" si="6"/>
        <v>0</v>
      </c>
      <c r="O48" s="143">
        <f t="shared" si="6"/>
        <v>0</v>
      </c>
      <c r="P48" s="143">
        <f t="shared" si="6"/>
        <v>0</v>
      </c>
      <c r="Q48" s="144">
        <f t="shared" si="6"/>
        <v>0</v>
      </c>
      <c r="R48" s="145">
        <f>R46/R47</f>
        <v>0</v>
      </c>
      <c r="S48" s="83"/>
      <c r="T48" s="15"/>
    </row>
    <row r="49" spans="1:27" ht="16.5" thickBot="1" x14ac:dyDescent="0.3">
      <c r="B49" s="13"/>
      <c r="C49" s="82"/>
      <c r="D49" s="3"/>
      <c r="E49" s="3"/>
      <c r="F49" s="224"/>
      <c r="G49" s="224"/>
      <c r="H49" s="224"/>
      <c r="I49" s="224"/>
      <c r="J49" s="224"/>
      <c r="K49" s="224"/>
      <c r="L49" s="224"/>
      <c r="M49" s="224"/>
      <c r="N49" s="224"/>
      <c r="O49" s="224"/>
      <c r="P49" s="224"/>
      <c r="Q49" s="224"/>
      <c r="R49" s="224"/>
      <c r="S49" s="83"/>
      <c r="T49" s="15"/>
    </row>
    <row r="50" spans="1:27" s="3" customFormat="1" ht="16.5" thickBot="1" x14ac:dyDescent="0.3">
      <c r="A50" s="12"/>
      <c r="B50" s="23"/>
      <c r="C50" s="72"/>
      <c r="D50" s="180" t="s">
        <v>63</v>
      </c>
      <c r="E50" s="135" t="s">
        <v>78</v>
      </c>
      <c r="F50" s="109">
        <f>F$11</f>
        <v>46235</v>
      </c>
      <c r="G50" s="105">
        <f t="shared" ref="G50:Q50" si="7">G$11</f>
        <v>46266</v>
      </c>
      <c r="H50" s="105">
        <f t="shared" si="7"/>
        <v>46296</v>
      </c>
      <c r="I50" s="105">
        <f t="shared" si="7"/>
        <v>46327</v>
      </c>
      <c r="J50" s="105">
        <f t="shared" si="7"/>
        <v>46357</v>
      </c>
      <c r="K50" s="105">
        <f t="shared" si="7"/>
        <v>46388</v>
      </c>
      <c r="L50" s="105">
        <f t="shared" si="7"/>
        <v>46419</v>
      </c>
      <c r="M50" s="105">
        <f t="shared" si="7"/>
        <v>46447</v>
      </c>
      <c r="N50" s="105">
        <f t="shared" si="7"/>
        <v>46478</v>
      </c>
      <c r="O50" s="105">
        <f t="shared" si="7"/>
        <v>46508</v>
      </c>
      <c r="P50" s="105">
        <f t="shared" si="7"/>
        <v>46539</v>
      </c>
      <c r="Q50" s="114">
        <f t="shared" si="7"/>
        <v>46569</v>
      </c>
      <c r="R50" s="115" t="s">
        <v>27</v>
      </c>
      <c r="S50" s="71"/>
      <c r="T50" s="4"/>
      <c r="V50"/>
      <c r="W50"/>
      <c r="X50"/>
      <c r="Y50"/>
      <c r="Z50"/>
      <c r="AA50"/>
    </row>
    <row r="51" spans="1:27" s="3" customFormat="1" ht="15.75" x14ac:dyDescent="0.25">
      <c r="A51" s="12"/>
      <c r="B51" s="23"/>
      <c r="C51" s="72"/>
      <c r="D51" s="106" t="s">
        <v>61</v>
      </c>
      <c r="E51" s="134" t="s">
        <v>38</v>
      </c>
      <c r="F51" s="155"/>
      <c r="G51" s="156"/>
      <c r="H51" s="156"/>
      <c r="I51" s="156"/>
      <c r="J51" s="156"/>
      <c r="K51" s="156"/>
      <c r="L51" s="156"/>
      <c r="M51" s="156"/>
      <c r="N51" s="156"/>
      <c r="O51" s="156"/>
      <c r="P51" s="156"/>
      <c r="Q51" s="157"/>
      <c r="R51" s="127">
        <f>SUM(F51:Q51)</f>
        <v>0</v>
      </c>
      <c r="S51" s="71"/>
      <c r="T51" s="4"/>
      <c r="V51"/>
      <c r="W51"/>
      <c r="X51"/>
      <c r="Y51"/>
      <c r="Z51"/>
      <c r="AA51"/>
    </row>
    <row r="52" spans="1:27" s="3" customFormat="1" ht="16.5" thickBot="1" x14ac:dyDescent="0.3">
      <c r="A52" s="12"/>
      <c r="B52" s="23"/>
      <c r="C52" s="72"/>
      <c r="D52" s="118" t="s">
        <v>61</v>
      </c>
      <c r="E52" s="136" t="s">
        <v>18</v>
      </c>
      <c r="F52" s="158">
        <f>'Year 5 Service - Upstate'!F102</f>
        <v>1946581</v>
      </c>
      <c r="G52" s="159">
        <f>'Year 5 Service - Upstate'!G102</f>
        <v>1946581</v>
      </c>
      <c r="H52" s="159">
        <f>'Year 5 Service - Upstate'!H102</f>
        <v>1946581</v>
      </c>
      <c r="I52" s="159">
        <f>'Year 5 Service - Upstate'!I102</f>
        <v>1946581</v>
      </c>
      <c r="J52" s="159">
        <f>'Year 5 Service - Upstate'!J102</f>
        <v>1946581</v>
      </c>
      <c r="K52" s="159">
        <f>'Year 5 Service - Upstate'!K102</f>
        <v>1946581</v>
      </c>
      <c r="L52" s="159">
        <f>'Year 5 Service - Upstate'!L102</f>
        <v>1946581</v>
      </c>
      <c r="M52" s="159">
        <f>'Year 5 Service - Upstate'!M102</f>
        <v>1946581</v>
      </c>
      <c r="N52" s="159">
        <f>'Year 5 Service - Upstate'!N102</f>
        <v>1946581</v>
      </c>
      <c r="O52" s="159">
        <f>'Year 5 Service - Upstate'!O102</f>
        <v>1946581</v>
      </c>
      <c r="P52" s="159">
        <f>'Year 5 Service - Upstate'!P102</f>
        <v>1946581</v>
      </c>
      <c r="Q52" s="160">
        <f>'Year 5 Service - Upstate'!Q102</f>
        <v>1946581</v>
      </c>
      <c r="R52" s="140">
        <f>SUM(F52:Q52)</f>
        <v>23358972</v>
      </c>
      <c r="S52" s="71"/>
      <c r="T52" s="4"/>
      <c r="V52"/>
      <c r="W52"/>
      <c r="X52"/>
      <c r="Y52"/>
      <c r="Z52"/>
      <c r="AA52"/>
    </row>
    <row r="53" spans="1:27" s="3" customFormat="1" ht="16.5" thickBot="1" x14ac:dyDescent="0.3">
      <c r="A53" s="12"/>
      <c r="B53" s="23"/>
      <c r="C53" s="72"/>
      <c r="D53" s="125" t="s">
        <v>61</v>
      </c>
      <c r="E53" s="141" t="s">
        <v>19</v>
      </c>
      <c r="F53" s="142">
        <f>F51/F52</f>
        <v>0</v>
      </c>
      <c r="G53" s="143">
        <f t="shared" ref="G53:Q53" si="8">G51/G52</f>
        <v>0</v>
      </c>
      <c r="H53" s="143">
        <f t="shared" si="8"/>
        <v>0</v>
      </c>
      <c r="I53" s="143">
        <f t="shared" si="8"/>
        <v>0</v>
      </c>
      <c r="J53" s="143">
        <f t="shared" si="8"/>
        <v>0</v>
      </c>
      <c r="K53" s="143">
        <f t="shared" si="8"/>
        <v>0</v>
      </c>
      <c r="L53" s="143">
        <f t="shared" si="8"/>
        <v>0</v>
      </c>
      <c r="M53" s="143">
        <f t="shared" si="8"/>
        <v>0</v>
      </c>
      <c r="N53" s="143">
        <f t="shared" si="8"/>
        <v>0</v>
      </c>
      <c r="O53" s="143">
        <f t="shared" si="8"/>
        <v>0</v>
      </c>
      <c r="P53" s="143">
        <f t="shared" si="8"/>
        <v>0</v>
      </c>
      <c r="Q53" s="144">
        <f t="shared" si="8"/>
        <v>0</v>
      </c>
      <c r="R53" s="145">
        <f>R51/R52</f>
        <v>0</v>
      </c>
      <c r="S53" s="71"/>
      <c r="T53" s="4"/>
      <c r="V53"/>
      <c r="W53"/>
      <c r="X53"/>
      <c r="Y53"/>
      <c r="Z53"/>
      <c r="AA53"/>
    </row>
    <row r="54" spans="1:27" s="3" customFormat="1" ht="16.5" thickBot="1" x14ac:dyDescent="0.3">
      <c r="A54" s="12"/>
      <c r="B54" s="23"/>
      <c r="C54" s="72"/>
      <c r="F54" s="224"/>
      <c r="G54" s="224"/>
      <c r="H54" s="224"/>
      <c r="I54" s="224"/>
      <c r="J54" s="224"/>
      <c r="K54" s="224"/>
      <c r="L54" s="224"/>
      <c r="M54" s="224"/>
      <c r="N54" s="224"/>
      <c r="O54" s="224"/>
      <c r="P54" s="224"/>
      <c r="Q54" s="224"/>
      <c r="R54" s="224"/>
      <c r="S54" s="71"/>
      <c r="T54" s="4"/>
      <c r="V54"/>
      <c r="W54"/>
      <c r="X54"/>
      <c r="Y54"/>
      <c r="Z54"/>
      <c r="AA54"/>
    </row>
    <row r="55" spans="1:27" s="3" customFormat="1" ht="16.5" thickBot="1" x14ac:dyDescent="0.3">
      <c r="A55" s="12"/>
      <c r="B55" s="23"/>
      <c r="C55" s="72"/>
      <c r="D55" s="180" t="s">
        <v>63</v>
      </c>
      <c r="E55" s="135" t="s">
        <v>78</v>
      </c>
      <c r="F55" s="109">
        <f>F$11</f>
        <v>46235</v>
      </c>
      <c r="G55" s="105">
        <f t="shared" ref="G55:Q55" si="9">G$11</f>
        <v>46266</v>
      </c>
      <c r="H55" s="105">
        <f t="shared" si="9"/>
        <v>46296</v>
      </c>
      <c r="I55" s="105">
        <f t="shared" si="9"/>
        <v>46327</v>
      </c>
      <c r="J55" s="105">
        <f t="shared" si="9"/>
        <v>46357</v>
      </c>
      <c r="K55" s="105">
        <f t="shared" si="9"/>
        <v>46388</v>
      </c>
      <c r="L55" s="105">
        <f t="shared" si="9"/>
        <v>46419</v>
      </c>
      <c r="M55" s="105">
        <f t="shared" si="9"/>
        <v>46447</v>
      </c>
      <c r="N55" s="105">
        <f t="shared" si="9"/>
        <v>46478</v>
      </c>
      <c r="O55" s="105">
        <f t="shared" si="9"/>
        <v>46508</v>
      </c>
      <c r="P55" s="105">
        <f t="shared" si="9"/>
        <v>46539</v>
      </c>
      <c r="Q55" s="114">
        <f t="shared" si="9"/>
        <v>46569</v>
      </c>
      <c r="R55" s="115" t="s">
        <v>27</v>
      </c>
      <c r="S55" s="71"/>
      <c r="T55" s="4"/>
      <c r="V55"/>
      <c r="W55"/>
      <c r="X55"/>
      <c r="Y55"/>
      <c r="Z55"/>
      <c r="AA55"/>
    </row>
    <row r="56" spans="1:27" s="3" customFormat="1" ht="15.75" x14ac:dyDescent="0.25">
      <c r="A56" s="12"/>
      <c r="B56" s="23"/>
      <c r="C56" s="72"/>
      <c r="D56" s="106" t="s">
        <v>62</v>
      </c>
      <c r="E56" s="134" t="s">
        <v>38</v>
      </c>
      <c r="F56" s="192">
        <f t="shared" ref="F56:Q56" si="10">F46-F51</f>
        <v>0</v>
      </c>
      <c r="G56" s="193">
        <f t="shared" si="10"/>
        <v>0</v>
      </c>
      <c r="H56" s="193">
        <f t="shared" si="10"/>
        <v>0</v>
      </c>
      <c r="I56" s="193">
        <f t="shared" si="10"/>
        <v>0</v>
      </c>
      <c r="J56" s="193">
        <f t="shared" si="10"/>
        <v>0</v>
      </c>
      <c r="K56" s="193">
        <f t="shared" si="10"/>
        <v>0</v>
      </c>
      <c r="L56" s="193">
        <f t="shared" si="10"/>
        <v>0</v>
      </c>
      <c r="M56" s="193">
        <f t="shared" si="10"/>
        <v>0</v>
      </c>
      <c r="N56" s="193">
        <f t="shared" si="10"/>
        <v>0</v>
      </c>
      <c r="O56" s="193">
        <f t="shared" si="10"/>
        <v>0</v>
      </c>
      <c r="P56" s="193">
        <f t="shared" si="10"/>
        <v>0</v>
      </c>
      <c r="Q56" s="194">
        <f t="shared" si="10"/>
        <v>0</v>
      </c>
      <c r="R56" s="127">
        <f>SUM(F56:Q56)</f>
        <v>0</v>
      </c>
      <c r="S56" s="71"/>
      <c r="T56" s="4"/>
      <c r="V56"/>
      <c r="W56"/>
      <c r="X56"/>
      <c r="Y56"/>
      <c r="Z56"/>
      <c r="AA56"/>
    </row>
    <row r="57" spans="1:27" s="3" customFormat="1" ht="16.5" thickBot="1" x14ac:dyDescent="0.3">
      <c r="A57" s="12"/>
      <c r="B57" s="23"/>
      <c r="C57" s="72"/>
      <c r="D57" s="118" t="s">
        <v>62</v>
      </c>
      <c r="E57" s="136" t="s">
        <v>18</v>
      </c>
      <c r="F57" s="158">
        <f>'Year 5 Service - Upstate'!F107</f>
        <v>61714</v>
      </c>
      <c r="G57" s="159">
        <f>'Year 5 Service - Upstate'!G107</f>
        <v>62346</v>
      </c>
      <c r="H57" s="159">
        <f>'Year 5 Service - Upstate'!H107</f>
        <v>62984</v>
      </c>
      <c r="I57" s="159">
        <f>'Year 5 Service - Upstate'!I107</f>
        <v>63629</v>
      </c>
      <c r="J57" s="159">
        <f>'Year 5 Service - Upstate'!J107</f>
        <v>64280</v>
      </c>
      <c r="K57" s="159">
        <f>'Year 5 Service - Upstate'!K107</f>
        <v>64938</v>
      </c>
      <c r="L57" s="159">
        <f>'Year 5 Service - Upstate'!L107</f>
        <v>65603</v>
      </c>
      <c r="M57" s="159">
        <f>'Year 5 Service - Upstate'!M107</f>
        <v>66275</v>
      </c>
      <c r="N57" s="159">
        <f>'Year 5 Service - Upstate'!N107</f>
        <v>66953</v>
      </c>
      <c r="O57" s="159">
        <f>'Year 5 Service - Upstate'!O107</f>
        <v>67638</v>
      </c>
      <c r="P57" s="159">
        <f>'Year 5 Service - Upstate'!P107</f>
        <v>68330</v>
      </c>
      <c r="Q57" s="160">
        <f>'Year 5 Service - Upstate'!Q107</f>
        <v>69029</v>
      </c>
      <c r="R57" s="140">
        <f>SUM(F57:Q57)</f>
        <v>783719</v>
      </c>
      <c r="S57" s="71"/>
      <c r="T57" s="4"/>
      <c r="V57"/>
      <c r="W57"/>
      <c r="X57"/>
      <c r="Y57"/>
      <c r="Z57"/>
      <c r="AA57"/>
    </row>
    <row r="58" spans="1:27" s="3" customFormat="1" ht="16.5" thickBot="1" x14ac:dyDescent="0.3">
      <c r="A58" s="12"/>
      <c r="B58" s="23"/>
      <c r="C58" s="72"/>
      <c r="D58" s="125" t="s">
        <v>62</v>
      </c>
      <c r="E58" s="141" t="s">
        <v>19</v>
      </c>
      <c r="F58" s="142">
        <f>F56/F57</f>
        <v>0</v>
      </c>
      <c r="G58" s="143">
        <f t="shared" ref="G58:R58" si="11">G56/G57</f>
        <v>0</v>
      </c>
      <c r="H58" s="143">
        <f t="shared" si="11"/>
        <v>0</v>
      </c>
      <c r="I58" s="143">
        <f t="shared" si="11"/>
        <v>0</v>
      </c>
      <c r="J58" s="143">
        <f t="shared" si="11"/>
        <v>0</v>
      </c>
      <c r="K58" s="143">
        <f t="shared" si="11"/>
        <v>0</v>
      </c>
      <c r="L58" s="143">
        <f t="shared" si="11"/>
        <v>0</v>
      </c>
      <c r="M58" s="143">
        <f t="shared" si="11"/>
        <v>0</v>
      </c>
      <c r="N58" s="143">
        <f t="shared" si="11"/>
        <v>0</v>
      </c>
      <c r="O58" s="143">
        <f t="shared" si="11"/>
        <v>0</v>
      </c>
      <c r="P58" s="143">
        <f t="shared" si="11"/>
        <v>0</v>
      </c>
      <c r="Q58" s="144">
        <f t="shared" si="11"/>
        <v>0</v>
      </c>
      <c r="R58" s="145">
        <f t="shared" si="11"/>
        <v>0</v>
      </c>
      <c r="S58" s="71"/>
      <c r="T58" s="4"/>
      <c r="V58"/>
      <c r="W58"/>
      <c r="X58"/>
      <c r="Y58"/>
      <c r="Z58"/>
      <c r="AA58"/>
    </row>
    <row r="59" spans="1:27" x14ac:dyDescent="0.2">
      <c r="B59" s="13"/>
      <c r="C59" s="84"/>
      <c r="D59" s="85"/>
      <c r="E59" s="85"/>
      <c r="F59" s="85"/>
      <c r="G59" s="85"/>
      <c r="H59" s="85"/>
      <c r="I59" s="85"/>
      <c r="J59" s="85"/>
      <c r="K59" s="85"/>
      <c r="L59" s="85"/>
      <c r="M59" s="85"/>
      <c r="N59" s="85"/>
      <c r="O59" s="85"/>
      <c r="P59" s="85"/>
      <c r="Q59" s="85"/>
      <c r="R59" s="85"/>
      <c r="S59" s="86"/>
      <c r="T59" s="15"/>
    </row>
    <row r="60" spans="1:27" ht="13.5" thickBot="1" x14ac:dyDescent="0.25">
      <c r="B60" s="16"/>
      <c r="C60" s="17"/>
      <c r="D60" s="17"/>
      <c r="E60" s="17"/>
      <c r="F60" s="17"/>
      <c r="G60" s="17"/>
      <c r="H60" s="17"/>
      <c r="I60" s="17"/>
      <c r="J60" s="17"/>
      <c r="K60" s="17"/>
      <c r="L60" s="17"/>
      <c r="M60" s="17"/>
      <c r="N60" s="17"/>
      <c r="O60" s="17"/>
      <c r="P60" s="17"/>
      <c r="Q60" s="17"/>
      <c r="R60" s="17"/>
      <c r="S60" s="17"/>
      <c r="T60" s="18"/>
    </row>
  </sheetData>
  <sheetProtection algorithmName="SHA-512" hashValue="0xCtiVaeOwmMDrJtxNx14K9/g/ty8qw38SB/lkYMMiUvg+n7nxO1uAfgYCARh1jYBzIu9AmN2PuAGp3xl6u4ng==" saltValue="Ls1XdmflN9/ZsMb7HEezsQ==" spinCount="100000" sheet="1" formatColumns="0" formatRows="0"/>
  <mergeCells count="16">
    <mergeCell ref="D30:E30"/>
    <mergeCell ref="D31:E31"/>
    <mergeCell ref="D32:E32"/>
    <mergeCell ref="D40:E40"/>
    <mergeCell ref="D17:E17"/>
    <mergeCell ref="D18:E18"/>
    <mergeCell ref="D19:E19"/>
    <mergeCell ref="D27:E27"/>
    <mergeCell ref="D28:E28"/>
    <mergeCell ref="D29:E29"/>
    <mergeCell ref="D16:E16"/>
    <mergeCell ref="D11:E11"/>
    <mergeCell ref="D12:E12"/>
    <mergeCell ref="D13:E13"/>
    <mergeCell ref="D14:E14"/>
    <mergeCell ref="D15:E15"/>
  </mergeCells>
  <dataValidations count="1">
    <dataValidation type="decimal" allowBlank="1" showInputMessage="1" showErrorMessage="1" sqref="F12:Q22 F51:Q51 F28:Q40" xr:uid="{AC84F73D-2337-4732-BFB1-134799277849}">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B409-CD17-4507-885D-EEB0EE2C01AF}">
  <sheetPr>
    <tabColor theme="0" tint="-0.499984740745262"/>
    <pageSetUpPr fitToPage="1"/>
  </sheetPr>
  <dimension ref="B1:H30"/>
  <sheetViews>
    <sheetView showGridLines="0" zoomScale="80" zoomScaleNormal="80" zoomScaleSheetLayoutView="100" workbookViewId="0"/>
  </sheetViews>
  <sheetFormatPr defaultRowHeight="15" x14ac:dyDescent="0.25"/>
  <cols>
    <col min="1" max="1" width="2.5703125" customWidth="1"/>
    <col min="2" max="2" width="26.5703125" customWidth="1"/>
    <col min="3" max="3" width="4.42578125" customWidth="1"/>
    <col min="4" max="6" width="14.5703125" customWidth="1"/>
    <col min="7" max="7" width="4.42578125" customWidth="1"/>
    <col min="8" max="8" width="26.5703125" customWidth="1"/>
  </cols>
  <sheetData>
    <row r="1" spans="2:8" ht="15.75" thickBot="1" x14ac:dyDescent="0.3"/>
    <row r="2" spans="2:8" x14ac:dyDescent="0.25">
      <c r="B2" s="44"/>
      <c r="C2" s="45"/>
      <c r="D2" s="45"/>
      <c r="E2" s="45"/>
      <c r="F2" s="45"/>
      <c r="G2" s="45"/>
      <c r="H2" s="46"/>
    </row>
    <row r="3" spans="2:8" x14ac:dyDescent="0.25">
      <c r="B3" s="47" t="str">
        <f>"COST SUMMARY SHEET - PROPOSAL BY "&amp;Instructions!$D$5</f>
        <v xml:space="preserve">COST SUMMARY SHEET - PROPOSAL BY </v>
      </c>
      <c r="C3" s="49"/>
      <c r="D3" s="49"/>
      <c r="E3" s="49"/>
      <c r="F3" s="49"/>
      <c r="G3" s="48"/>
      <c r="H3" s="57"/>
    </row>
    <row r="4" spans="2:8" ht="15.75" thickBot="1" x14ac:dyDescent="0.3">
      <c r="B4" s="47" t="s">
        <v>21</v>
      </c>
      <c r="C4" s="49"/>
      <c r="D4" s="49"/>
      <c r="E4" s="49"/>
      <c r="F4" s="49"/>
      <c r="G4" s="49"/>
      <c r="H4" s="58"/>
    </row>
    <row r="5" spans="2:8" x14ac:dyDescent="0.25">
      <c r="B5" s="44"/>
      <c r="C5" s="45"/>
      <c r="D5" s="219"/>
      <c r="E5" s="45"/>
      <c r="F5" s="45"/>
      <c r="G5" s="45"/>
      <c r="H5" s="46"/>
    </row>
    <row r="6" spans="2:8" x14ac:dyDescent="0.25">
      <c r="B6" s="175" t="s">
        <v>91</v>
      </c>
      <c r="C6" s="59"/>
      <c r="D6" s="59"/>
      <c r="E6" s="59"/>
      <c r="F6" s="59"/>
      <c r="G6" s="59"/>
      <c r="H6" s="60"/>
    </row>
    <row r="7" spans="2:8" x14ac:dyDescent="0.25">
      <c r="B7" s="175" t="s">
        <v>35</v>
      </c>
      <c r="C7" s="59"/>
      <c r="D7" s="59"/>
      <c r="E7" s="59"/>
      <c r="F7" s="59"/>
      <c r="G7" s="59"/>
      <c r="H7" s="60"/>
    </row>
    <row r="8" spans="2:8" x14ac:dyDescent="0.25">
      <c r="B8" s="175" t="s">
        <v>90</v>
      </c>
      <c r="C8" s="59"/>
      <c r="D8" s="59"/>
      <c r="E8" s="59"/>
      <c r="F8" s="59"/>
      <c r="G8" s="59"/>
      <c r="H8" s="60"/>
    </row>
    <row r="9" spans="2:8" x14ac:dyDescent="0.25">
      <c r="B9" s="50"/>
      <c r="C9" s="51"/>
      <c r="D9" s="51"/>
      <c r="E9" s="51"/>
      <c r="F9" s="51"/>
      <c r="G9" s="51"/>
      <c r="H9" s="52"/>
    </row>
    <row r="10" spans="2:8" ht="32.25" x14ac:dyDescent="0.25">
      <c r="B10" s="169"/>
      <c r="C10" s="51"/>
      <c r="D10" s="87" t="s">
        <v>82</v>
      </c>
      <c r="E10" s="87" t="s">
        <v>36</v>
      </c>
      <c r="F10" s="87" t="s">
        <v>37</v>
      </c>
      <c r="G10" s="51"/>
      <c r="H10" s="52"/>
    </row>
    <row r="11" spans="2:8" x14ac:dyDescent="0.25">
      <c r="B11" s="169" t="s">
        <v>79</v>
      </c>
      <c r="C11" s="170"/>
      <c r="D11" s="90">
        <f>'Year 1 Service - Upstate'!$R$97</f>
        <v>18421604</v>
      </c>
      <c r="E11" s="35">
        <f>'Year 1 Service - Upstate'!$R$96</f>
        <v>0</v>
      </c>
      <c r="F11" s="35">
        <f>'Year 1 Admin - Upstate'!$R$46</f>
        <v>0</v>
      </c>
      <c r="G11" s="51"/>
      <c r="H11" s="52"/>
    </row>
    <row r="12" spans="2:8" x14ac:dyDescent="0.25">
      <c r="B12" s="169" t="s">
        <v>22</v>
      </c>
      <c r="C12" s="173"/>
      <c r="D12" s="90">
        <f>'Year 2 Service - Upstate'!$R$97</f>
        <v>23896484</v>
      </c>
      <c r="E12" s="35">
        <f>'Year 2 Service - Upstate'!$R$96</f>
        <v>0</v>
      </c>
      <c r="F12" s="35">
        <f>'Year 2 Admin - Upstate'!$R$46</f>
        <v>0</v>
      </c>
      <c r="G12" s="51"/>
      <c r="H12" s="52"/>
    </row>
    <row r="13" spans="2:8" x14ac:dyDescent="0.25">
      <c r="B13" s="169" t="s">
        <v>23</v>
      </c>
      <c r="C13" s="173"/>
      <c r="D13" s="90">
        <f>'Year 3 Service - Upstate'!$R$97</f>
        <v>23972754</v>
      </c>
      <c r="E13" s="35">
        <f>'Year 3 Service - Upstate'!$R$96</f>
        <v>0</v>
      </c>
      <c r="F13" s="35">
        <f>'Year 3 Admin - Upstate'!$R$46</f>
        <v>0</v>
      </c>
      <c r="G13" s="51"/>
      <c r="H13" s="52"/>
    </row>
    <row r="14" spans="2:8" x14ac:dyDescent="0.25">
      <c r="B14" s="169" t="s">
        <v>24</v>
      </c>
      <c r="C14" s="173"/>
      <c r="D14" s="90">
        <f>'Year 4 Service - Upstate'!$R$97</f>
        <v>24052536</v>
      </c>
      <c r="E14" s="35">
        <f>'Year 4 Service - Upstate'!$R$96</f>
        <v>0</v>
      </c>
      <c r="F14" s="35">
        <f>'Year 4 Admin - Upstate'!$R$46</f>
        <v>0</v>
      </c>
      <c r="G14" s="51"/>
      <c r="H14" s="52"/>
    </row>
    <row r="15" spans="2:8" x14ac:dyDescent="0.25">
      <c r="B15" s="169" t="s">
        <v>25</v>
      </c>
      <c r="C15" s="173"/>
      <c r="D15" s="90">
        <f>'Year 5 Service - Upstate'!$R$97</f>
        <v>24142691</v>
      </c>
      <c r="E15" s="35">
        <f>'Year 5 Service - Upstate'!$R$96</f>
        <v>0</v>
      </c>
      <c r="F15" s="35">
        <f>'Year 5 Admin - Upstate'!$R$46</f>
        <v>0</v>
      </c>
      <c r="G15" s="51"/>
      <c r="H15" s="52"/>
    </row>
    <row r="16" spans="2:8" x14ac:dyDescent="0.25">
      <c r="B16" s="168"/>
      <c r="C16" s="171"/>
      <c r="D16" s="53"/>
      <c r="E16" s="53"/>
      <c r="F16" s="53"/>
      <c r="G16" s="51"/>
      <c r="H16" s="52"/>
    </row>
    <row r="17" spans="2:8" x14ac:dyDescent="0.25">
      <c r="B17" s="169" t="s">
        <v>26</v>
      </c>
      <c r="C17" s="172"/>
      <c r="D17" s="89"/>
      <c r="E17" s="356">
        <f>SUM(E11:F15)</f>
        <v>0</v>
      </c>
      <c r="F17" s="357"/>
      <c r="G17" s="51"/>
      <c r="H17" s="52"/>
    </row>
    <row r="18" spans="2:8" x14ac:dyDescent="0.25">
      <c r="B18" s="168"/>
      <c r="C18" s="171"/>
      <c r="D18" s="51"/>
      <c r="E18" s="51"/>
      <c r="F18" s="51"/>
      <c r="G18" s="51"/>
      <c r="H18" s="52"/>
    </row>
    <row r="19" spans="2:8" ht="30" x14ac:dyDescent="0.25">
      <c r="B19" s="169"/>
      <c r="C19" s="51"/>
      <c r="D19" s="87" t="s">
        <v>39</v>
      </c>
      <c r="E19" s="87" t="s">
        <v>40</v>
      </c>
      <c r="F19" s="216" t="s">
        <v>83</v>
      </c>
      <c r="G19" s="51"/>
      <c r="H19" s="52"/>
    </row>
    <row r="20" spans="2:8" x14ac:dyDescent="0.25">
      <c r="B20" s="169" t="s">
        <v>79</v>
      </c>
      <c r="C20" s="172"/>
      <c r="D20" s="34">
        <f>E11/D11</f>
        <v>0</v>
      </c>
      <c r="E20" s="34">
        <f>F11/D11</f>
        <v>0</v>
      </c>
      <c r="F20" s="217">
        <f>SUM(E11:F11)/D11</f>
        <v>0</v>
      </c>
      <c r="G20" s="51"/>
      <c r="H20" s="52"/>
    </row>
    <row r="21" spans="2:8" x14ac:dyDescent="0.25">
      <c r="B21" s="169" t="s">
        <v>22</v>
      </c>
      <c r="C21" s="173"/>
      <c r="D21" s="34">
        <f>E12/D12</f>
        <v>0</v>
      </c>
      <c r="E21" s="34">
        <f>F12/D12</f>
        <v>0</v>
      </c>
      <c r="F21" s="217">
        <f>SUM(E12:F12)/D12</f>
        <v>0</v>
      </c>
      <c r="G21" s="51"/>
      <c r="H21" s="52"/>
    </row>
    <row r="22" spans="2:8" x14ac:dyDescent="0.25">
      <c r="B22" s="169" t="s">
        <v>23</v>
      </c>
      <c r="C22" s="173"/>
      <c r="D22" s="34">
        <f>E13/D13</f>
        <v>0</v>
      </c>
      <c r="E22" s="34">
        <f>F13/D13</f>
        <v>0</v>
      </c>
      <c r="F22" s="217">
        <f>SUM(E13:F13)/D13</f>
        <v>0</v>
      </c>
      <c r="G22" s="51"/>
      <c r="H22" s="52"/>
    </row>
    <row r="23" spans="2:8" x14ac:dyDescent="0.25">
      <c r="B23" s="169" t="s">
        <v>24</v>
      </c>
      <c r="C23" s="173"/>
      <c r="D23" s="34">
        <f>E14/D14</f>
        <v>0</v>
      </c>
      <c r="E23" s="34">
        <f>F14/D14</f>
        <v>0</v>
      </c>
      <c r="F23" s="217">
        <f>SUM(E14:F14)/D14</f>
        <v>0</v>
      </c>
      <c r="G23" s="51"/>
      <c r="H23" s="52"/>
    </row>
    <row r="24" spans="2:8" x14ac:dyDescent="0.25">
      <c r="B24" s="169" t="s">
        <v>25</v>
      </c>
      <c r="C24" s="173"/>
      <c r="D24" s="34">
        <f>E15/D15</f>
        <v>0</v>
      </c>
      <c r="E24" s="34">
        <f>F15/D15</f>
        <v>0</v>
      </c>
      <c r="F24" s="217">
        <f>SUM(E15:F15)/D15</f>
        <v>0</v>
      </c>
      <c r="G24" s="51"/>
      <c r="H24" s="52"/>
    </row>
    <row r="25" spans="2:8" ht="15.75" thickBot="1" x14ac:dyDescent="0.3">
      <c r="B25" s="168"/>
      <c r="C25" s="51"/>
      <c r="D25" s="51"/>
      <c r="E25" s="51"/>
      <c r="F25" s="51"/>
      <c r="G25" s="51"/>
      <c r="H25" s="52"/>
    </row>
    <row r="26" spans="2:8" ht="15.75" thickBot="1" x14ac:dyDescent="0.3">
      <c r="B26" s="169" t="s">
        <v>92</v>
      </c>
      <c r="C26" s="172"/>
      <c r="D26" s="89"/>
      <c r="E26" s="354">
        <f>SUM(E11:F15)/SUM(D11:D15)</f>
        <v>0</v>
      </c>
      <c r="F26" s="355"/>
      <c r="G26" s="51"/>
      <c r="H26" s="52"/>
    </row>
    <row r="27" spans="2:8" ht="15.75" thickBot="1" x14ac:dyDescent="0.3">
      <c r="B27" s="54"/>
      <c r="C27" s="55"/>
      <c r="D27" s="55"/>
      <c r="E27" s="55"/>
      <c r="F27" s="55"/>
      <c r="G27" s="55"/>
      <c r="H27" s="56"/>
    </row>
    <row r="28" spans="2:8" x14ac:dyDescent="0.25">
      <c r="B28" s="211" t="s">
        <v>100</v>
      </c>
    </row>
    <row r="29" spans="2:8" x14ac:dyDescent="0.25">
      <c r="B29" s="218" t="s">
        <v>99</v>
      </c>
    </row>
    <row r="30" spans="2:8" x14ac:dyDescent="0.25">
      <c r="B30" s="211" t="s">
        <v>96</v>
      </c>
    </row>
  </sheetData>
  <sheetProtection algorithmName="SHA-512" hashValue="y0GFJhAWBVSvpKRnBOD4FymiSfCq8T0VtuvRKEny4Giub1dX9no7TXnkGG8mvRGpew4iWIA/1745SmZbZT/R8w==" saltValue="js/UsFbmNDmRHssKeqNhig==" spinCount="100000" sheet="1" formatColumns="0" formatRows="0"/>
  <mergeCells count="2">
    <mergeCell ref="E26:F26"/>
    <mergeCell ref="E17:F17"/>
  </mergeCells>
  <printOptions horizontalCentered="1"/>
  <pageMargins left="0.7" right="0.7" top="0.75" bottom="0.75" header="0.3" footer="0.3"/>
  <pageSetup orientation="landscape" r:id="rId1"/>
  <headerFooter scaleWithDoc="0">
    <oddFooter>&amp;L&amp;F&amp;R&amp;P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4EAF-82A7-4B19-B889-F4C02EFC0044}">
  <sheetPr>
    <tabColor theme="0" tint="-0.499984740745262"/>
    <pageSetUpPr fitToPage="1"/>
  </sheetPr>
  <dimension ref="B1:P41"/>
  <sheetViews>
    <sheetView showGridLines="0" tabSelected="1" topLeftCell="A7" zoomScale="80" zoomScaleNormal="80" zoomScaleSheetLayoutView="80" workbookViewId="0">
      <selection activeCell="E40" sqref="E40"/>
    </sheetView>
  </sheetViews>
  <sheetFormatPr defaultRowHeight="15" x14ac:dyDescent="0.25"/>
  <cols>
    <col min="1" max="1" width="2.5703125" customWidth="1"/>
    <col min="2" max="2" width="20.42578125" bestFit="1" customWidth="1"/>
    <col min="3" max="3" width="4.42578125" customWidth="1"/>
    <col min="4" max="6" width="14.5703125" customWidth="1"/>
    <col min="7" max="7" width="4.42578125" customWidth="1"/>
    <col min="8" max="8" width="20.42578125" customWidth="1"/>
    <col min="9" max="9" width="2.5703125" customWidth="1"/>
    <col min="10" max="10" width="20.42578125" bestFit="1" customWidth="1"/>
    <col min="11" max="11" width="4.42578125" customWidth="1"/>
    <col min="12" max="14" width="14.5703125" customWidth="1"/>
    <col min="15" max="15" width="4.42578125" customWidth="1"/>
    <col min="16" max="16" width="20.42578125" customWidth="1"/>
  </cols>
  <sheetData>
    <row r="1" spans="2:16" ht="15.75" thickBot="1" x14ac:dyDescent="0.3"/>
    <row r="2" spans="2:16" x14ac:dyDescent="0.25">
      <c r="B2" s="44"/>
      <c r="C2" s="45"/>
      <c r="D2" s="45"/>
      <c r="E2" s="45"/>
      <c r="F2" s="45"/>
      <c r="G2" s="45"/>
      <c r="H2" s="46"/>
      <c r="J2" s="44"/>
      <c r="K2" s="45"/>
      <c r="L2" s="45"/>
      <c r="M2" s="45"/>
      <c r="N2" s="45"/>
      <c r="O2" s="45"/>
      <c r="P2" s="46"/>
    </row>
    <row r="3" spans="2:16" x14ac:dyDescent="0.25">
      <c r="B3" s="47" t="str">
        <f>"COST SUMMARY SHEET - PROPOSAL BY "&amp;Instructions!$D$5</f>
        <v xml:space="preserve">COST SUMMARY SHEET - PROPOSAL BY </v>
      </c>
      <c r="C3" s="49"/>
      <c r="D3" s="49"/>
      <c r="E3" s="49"/>
      <c r="F3" s="49"/>
      <c r="G3" s="48"/>
      <c r="H3" s="57"/>
      <c r="J3" s="47" t="str">
        <f>"COST SUMMARY SHEET - PROPOSAL BY "&amp;Instructions!$D$5</f>
        <v xml:space="preserve">COST SUMMARY SHEET - PROPOSAL BY </v>
      </c>
      <c r="K3" s="49"/>
      <c r="L3" s="49"/>
      <c r="M3" s="49"/>
      <c r="N3" s="49"/>
      <c r="O3" s="48"/>
      <c r="P3" s="57"/>
    </row>
    <row r="4" spans="2:16" ht="15.75" thickBot="1" x14ac:dyDescent="0.3">
      <c r="B4" s="47" t="s">
        <v>21</v>
      </c>
      <c r="C4" s="49"/>
      <c r="D4" s="49"/>
      <c r="E4" s="49"/>
      <c r="F4" s="49"/>
      <c r="G4" s="49"/>
      <c r="H4" s="58"/>
      <c r="J4" s="47" t="s">
        <v>21</v>
      </c>
      <c r="K4" s="49"/>
      <c r="L4" s="49"/>
      <c r="M4" s="49"/>
      <c r="N4" s="49"/>
      <c r="O4" s="49"/>
      <c r="P4" s="58"/>
    </row>
    <row r="5" spans="2:16" x14ac:dyDescent="0.25">
      <c r="B5" s="44"/>
      <c r="C5" s="45"/>
      <c r="D5" s="45"/>
      <c r="E5" s="45"/>
      <c r="F5" s="45"/>
      <c r="G5" s="45"/>
      <c r="H5" s="46"/>
      <c r="J5" s="44"/>
      <c r="K5" s="45"/>
      <c r="L5" s="45"/>
      <c r="M5" s="45"/>
      <c r="N5" s="45"/>
      <c r="O5" s="45"/>
      <c r="P5" s="46"/>
    </row>
    <row r="6" spans="2:16" x14ac:dyDescent="0.25">
      <c r="B6" s="175" t="s">
        <v>91</v>
      </c>
      <c r="C6" s="59"/>
      <c r="D6" s="59"/>
      <c r="E6" s="59"/>
      <c r="F6" s="59"/>
      <c r="G6" s="59"/>
      <c r="H6" s="60"/>
      <c r="J6" s="175" t="s">
        <v>91</v>
      </c>
      <c r="K6" s="59"/>
      <c r="L6" s="59"/>
      <c r="M6" s="59"/>
      <c r="N6" s="59"/>
      <c r="O6" s="59"/>
      <c r="P6" s="60"/>
    </row>
    <row r="7" spans="2:16" x14ac:dyDescent="0.25">
      <c r="B7" s="175" t="str">
        <f>'Cost Summary - Aggregate'!B7</f>
        <v>Upstate Region</v>
      </c>
      <c r="C7" s="59"/>
      <c r="D7" s="59"/>
      <c r="E7" s="59"/>
      <c r="F7" s="59"/>
      <c r="G7" s="59"/>
      <c r="H7" s="60"/>
      <c r="J7" s="175" t="str">
        <f>'Cost Summary - Aggregate'!B7</f>
        <v>Upstate Region</v>
      </c>
      <c r="K7" s="59"/>
      <c r="L7" s="59"/>
      <c r="M7" s="59"/>
      <c r="N7" s="59"/>
      <c r="O7" s="59"/>
      <c r="P7" s="60"/>
    </row>
    <row r="8" spans="2:16" x14ac:dyDescent="0.25">
      <c r="B8" s="175" t="s">
        <v>71</v>
      </c>
      <c r="C8" s="59"/>
      <c r="D8" s="59"/>
      <c r="E8" s="59"/>
      <c r="F8" s="59"/>
      <c r="G8" s="59"/>
      <c r="H8" s="60"/>
      <c r="J8" s="175" t="s">
        <v>72</v>
      </c>
      <c r="K8" s="59"/>
      <c r="L8" s="59"/>
      <c r="M8" s="59"/>
      <c r="N8" s="59"/>
      <c r="O8" s="59"/>
      <c r="P8" s="60"/>
    </row>
    <row r="9" spans="2:16" x14ac:dyDescent="0.25">
      <c r="B9" s="50"/>
      <c r="C9" s="51"/>
      <c r="D9" s="51"/>
      <c r="E9" s="51"/>
      <c r="F9" s="51"/>
      <c r="G9" s="51"/>
      <c r="H9" s="52"/>
      <c r="J9" s="50"/>
      <c r="K9" s="51"/>
      <c r="L9" s="51"/>
      <c r="M9" s="51"/>
      <c r="N9" s="51"/>
      <c r="O9" s="51"/>
      <c r="P9" s="52"/>
    </row>
    <row r="10" spans="2:16" ht="32.25" x14ac:dyDescent="0.25">
      <c r="B10" s="169" t="s">
        <v>88</v>
      </c>
      <c r="C10" s="171"/>
      <c r="D10" s="87" t="s">
        <v>82</v>
      </c>
      <c r="E10" s="87" t="s">
        <v>36</v>
      </c>
      <c r="F10" s="87" t="s">
        <v>37</v>
      </c>
      <c r="G10" s="51"/>
      <c r="H10" s="52"/>
      <c r="J10" s="169" t="s">
        <v>88</v>
      </c>
      <c r="K10" s="171"/>
      <c r="L10" s="87" t="s">
        <v>82</v>
      </c>
      <c r="M10" s="87" t="s">
        <v>36</v>
      </c>
      <c r="N10" s="87" t="s">
        <v>37</v>
      </c>
      <c r="O10" s="51"/>
      <c r="P10" s="52"/>
    </row>
    <row r="11" spans="2:16" x14ac:dyDescent="0.25">
      <c r="B11" s="169" t="s">
        <v>67</v>
      </c>
      <c r="C11" s="51"/>
      <c r="D11" s="90">
        <f>'Year 1 Service - Upstate'!R105</f>
        <v>11472180</v>
      </c>
      <c r="E11" s="35">
        <f>'Year 1 Service - Upstate'!R101</f>
        <v>0</v>
      </c>
      <c r="F11" s="35">
        <f>'Year 1 Admin - Upstate'!R51</f>
        <v>0</v>
      </c>
      <c r="G11" s="51"/>
      <c r="H11" s="52"/>
      <c r="J11" s="169" t="s">
        <v>73</v>
      </c>
      <c r="K11" s="51"/>
      <c r="L11" s="90">
        <f>'Year 1 Service - Upstate'!R114</f>
        <v>121861</v>
      </c>
      <c r="M11" s="35">
        <f>'Year 1 Service - Upstate'!R112</f>
        <v>0</v>
      </c>
      <c r="N11" s="183">
        <f>'Year 1 Admin - Upstate'!R62</f>
        <v>0</v>
      </c>
      <c r="O11" s="51"/>
      <c r="P11" s="52"/>
    </row>
    <row r="12" spans="2:16" x14ac:dyDescent="0.25">
      <c r="B12" s="169" t="s">
        <v>68</v>
      </c>
      <c r="C12" s="173"/>
      <c r="D12" s="90">
        <f>'Year 1 Service - Upstate'!R106</f>
        <v>3639789</v>
      </c>
      <c r="E12" s="35">
        <f>'Year 1 Service - Upstate'!R102</f>
        <v>0</v>
      </c>
      <c r="F12" s="35">
        <f>'Year 1 Admin - Upstate'!R52</f>
        <v>0</v>
      </c>
      <c r="G12" s="51"/>
      <c r="H12" s="52"/>
      <c r="J12" s="169" t="s">
        <v>74</v>
      </c>
      <c r="K12" s="173"/>
      <c r="L12" s="90">
        <f>'Year 1 Service - Upstate'!R115</f>
        <v>27874</v>
      </c>
      <c r="M12" s="35">
        <f>'Year 1 Service - Upstate'!R113</f>
        <v>0</v>
      </c>
      <c r="N12" s="183">
        <f>'Year 1 Admin - Upstate'!R63</f>
        <v>0</v>
      </c>
      <c r="O12" s="51"/>
      <c r="P12" s="52"/>
    </row>
    <row r="13" spans="2:16" x14ac:dyDescent="0.25">
      <c r="B13" s="169" t="s">
        <v>69</v>
      </c>
      <c r="C13" s="173"/>
      <c r="D13" s="90">
        <f>'Year 1 Service - Upstate'!R107</f>
        <v>2802930</v>
      </c>
      <c r="E13" s="35">
        <f>'Year 1 Service - Upstate'!R103</f>
        <v>0</v>
      </c>
      <c r="F13" s="35">
        <f>'Year 1 Admin - Upstate'!R53</f>
        <v>0</v>
      </c>
      <c r="G13" s="51"/>
      <c r="H13" s="52"/>
      <c r="J13" s="169" t="s">
        <v>89</v>
      </c>
      <c r="K13" s="51"/>
      <c r="L13" s="51"/>
      <c r="M13" s="51"/>
      <c r="N13" s="184"/>
      <c r="O13" s="51"/>
      <c r="P13" s="52"/>
    </row>
    <row r="14" spans="2:16" x14ac:dyDescent="0.25">
      <c r="B14" s="169" t="s">
        <v>70</v>
      </c>
      <c r="C14" s="173"/>
      <c r="D14" s="90">
        <f>'Year 1 Service - Upstate'!R108</f>
        <v>356970</v>
      </c>
      <c r="E14" s="35">
        <f>'Year 1 Service - Upstate'!R104</f>
        <v>0</v>
      </c>
      <c r="F14" s="35">
        <f>'Year 1 Admin - Upstate'!R54</f>
        <v>0</v>
      </c>
      <c r="G14" s="51"/>
      <c r="H14" s="52"/>
      <c r="J14" s="169" t="s">
        <v>76</v>
      </c>
      <c r="K14" s="173"/>
      <c r="L14" s="90">
        <f>'Year 2 Service - Upstate'!R112</f>
        <v>131801</v>
      </c>
      <c r="M14" s="35">
        <f>'Year 2 Service - Upstate'!R108</f>
        <v>0</v>
      </c>
      <c r="N14" s="183">
        <f>'Year 2 Admin - Upstate'!R58</f>
        <v>0</v>
      </c>
      <c r="O14" s="51"/>
      <c r="P14" s="52"/>
    </row>
    <row r="15" spans="2:16" x14ac:dyDescent="0.25">
      <c r="B15" s="169"/>
      <c r="C15" s="51"/>
      <c r="D15" s="51"/>
      <c r="E15" s="51"/>
      <c r="F15" s="51"/>
      <c r="G15" s="51"/>
      <c r="H15" s="52"/>
      <c r="J15" s="169" t="s">
        <v>77</v>
      </c>
      <c r="K15" s="173"/>
      <c r="L15" s="90">
        <f>'Year 2 Service - Upstate'!R113</f>
        <v>18064</v>
      </c>
      <c r="M15" s="35">
        <f>'Year 2 Service - Upstate'!R109</f>
        <v>0</v>
      </c>
      <c r="N15" s="183">
        <f>'Year 2 Admin - Upstate'!R59</f>
        <v>0</v>
      </c>
      <c r="O15" s="51"/>
      <c r="P15" s="52"/>
    </row>
    <row r="16" spans="2:16" x14ac:dyDescent="0.25">
      <c r="B16" s="169"/>
      <c r="C16" s="51"/>
      <c r="D16" s="51"/>
      <c r="E16" s="51"/>
      <c r="F16" s="51"/>
      <c r="G16" s="51"/>
      <c r="H16" s="52"/>
      <c r="J16" s="50"/>
      <c r="K16" s="51"/>
      <c r="L16" s="51"/>
      <c r="M16" s="51"/>
      <c r="N16" s="184"/>
      <c r="O16" s="51"/>
      <c r="P16" s="52"/>
    </row>
    <row r="17" spans="2:16" x14ac:dyDescent="0.25">
      <c r="B17" s="169" t="s">
        <v>66</v>
      </c>
      <c r="C17" s="170"/>
      <c r="D17" s="90">
        <f>SUM('Year 1 Service - Upstate'!$R$105:$R$108)</f>
        <v>18271869</v>
      </c>
      <c r="E17" s="35">
        <f>SUM('Year 1 Service - Upstate'!$R$101:$R$104)</f>
        <v>0</v>
      </c>
      <c r="F17" s="35">
        <f>SUM('Year 1 Admin - Upstate'!$R$51:$R$54)</f>
        <v>0</v>
      </c>
      <c r="G17" s="51"/>
      <c r="H17" s="52"/>
      <c r="J17" s="169" t="s">
        <v>66</v>
      </c>
      <c r="K17" s="173"/>
      <c r="L17" s="90">
        <f>SUM('Year 1 Service - Upstate'!$R$114:$R$115)</f>
        <v>149735</v>
      </c>
      <c r="M17" s="35">
        <f>SUM('Year 1 Service - Upstate'!R112:R113)</f>
        <v>0</v>
      </c>
      <c r="N17" s="183">
        <f>SUM('Year 1 Admin - Upstate'!R62:R63)</f>
        <v>0</v>
      </c>
      <c r="O17" s="51"/>
      <c r="P17" s="52"/>
    </row>
    <row r="18" spans="2:16" x14ac:dyDescent="0.25">
      <c r="B18" s="169" t="s">
        <v>22</v>
      </c>
      <c r="C18" s="173"/>
      <c r="D18" s="90">
        <f>'Year 2 Service - Upstate'!$R$102</f>
        <v>23358972</v>
      </c>
      <c r="E18" s="35">
        <f>'Year 2 Service - Upstate'!$R$101</f>
        <v>0</v>
      </c>
      <c r="F18" s="35">
        <f>'Year 2 Admin - Upstate'!$R$51</f>
        <v>0</v>
      </c>
      <c r="G18" s="51"/>
      <c r="H18" s="52"/>
      <c r="J18" s="169" t="s">
        <v>75</v>
      </c>
      <c r="K18" s="173"/>
      <c r="L18" s="90">
        <f>SUM('Year 2 Service - Upstate'!$R$110:$R$113)</f>
        <v>537512</v>
      </c>
      <c r="M18" s="35">
        <f>SUM('Year 2 Service - Upstate'!R106:R109)</f>
        <v>0</v>
      </c>
      <c r="N18" s="183">
        <f>SUM('Year 2 Admin - Upstate'!R56:R59)</f>
        <v>0</v>
      </c>
      <c r="O18" s="51"/>
      <c r="P18" s="52"/>
    </row>
    <row r="19" spans="2:16" x14ac:dyDescent="0.25">
      <c r="B19" s="169" t="s">
        <v>23</v>
      </c>
      <c r="C19" s="173"/>
      <c r="D19" s="90">
        <f>'Year 3 Service - Upstate'!$R$102</f>
        <v>23358972</v>
      </c>
      <c r="E19" s="35">
        <f>'Year 3 Service - Upstate'!$R$101</f>
        <v>0</v>
      </c>
      <c r="F19" s="35">
        <f>'Year 3 Admin - Upstate'!$R$51</f>
        <v>0</v>
      </c>
      <c r="G19" s="51"/>
      <c r="H19" s="52"/>
      <c r="J19" s="169" t="s">
        <v>23</v>
      </c>
      <c r="K19" s="173"/>
      <c r="L19" s="90">
        <f>'Year 3 Service - Upstate'!$R$107</f>
        <v>613782</v>
      </c>
      <c r="M19" s="35">
        <f>'Year 3 Service - Upstate'!$R$106</f>
        <v>0</v>
      </c>
      <c r="N19" s="183">
        <f>'Year 3 Admin - Upstate'!$R$56</f>
        <v>0</v>
      </c>
      <c r="O19" s="51"/>
      <c r="P19" s="52"/>
    </row>
    <row r="20" spans="2:16" x14ac:dyDescent="0.25">
      <c r="B20" s="169" t="s">
        <v>24</v>
      </c>
      <c r="C20" s="173"/>
      <c r="D20" s="90">
        <f>'Year 4 Service - Upstate'!$R$102</f>
        <v>23358972</v>
      </c>
      <c r="E20" s="35">
        <f>'Year 4 Service - Upstate'!$R$101</f>
        <v>0</v>
      </c>
      <c r="F20" s="35">
        <f>'Year 4 Admin - Upstate'!$R$51</f>
        <v>0</v>
      </c>
      <c r="G20" s="51"/>
      <c r="H20" s="52"/>
      <c r="J20" s="169" t="s">
        <v>24</v>
      </c>
      <c r="K20" s="173"/>
      <c r="L20" s="90">
        <f>'Year 4 Service - Upstate'!$R$107</f>
        <v>693564</v>
      </c>
      <c r="M20" s="35">
        <f>'Year 4 Service - Upstate'!$R$106</f>
        <v>0</v>
      </c>
      <c r="N20" s="183">
        <f>'Year 4 Admin - Upstate'!$R$56</f>
        <v>0</v>
      </c>
      <c r="O20" s="51"/>
      <c r="P20" s="52"/>
    </row>
    <row r="21" spans="2:16" x14ac:dyDescent="0.25">
      <c r="B21" s="169" t="s">
        <v>25</v>
      </c>
      <c r="C21" s="173"/>
      <c r="D21" s="90">
        <f>'Year 5 Service - Upstate'!$R$102</f>
        <v>23358972</v>
      </c>
      <c r="E21" s="35">
        <f>'Year 5 Service - Upstate'!$R$101</f>
        <v>0</v>
      </c>
      <c r="F21" s="35">
        <f>'Year 5 Admin - Upstate'!$R$51</f>
        <v>0</v>
      </c>
      <c r="G21" s="51"/>
      <c r="H21" s="52"/>
      <c r="J21" s="169" t="s">
        <v>25</v>
      </c>
      <c r="K21" s="88"/>
      <c r="L21" s="90">
        <f>'Year 5 Service - Upstate'!$R$107</f>
        <v>783719</v>
      </c>
      <c r="M21" s="35">
        <f>'Year 5 Service - Upstate'!$R$106</f>
        <v>0</v>
      </c>
      <c r="N21" s="183">
        <f>'Year 5 Admin - Upstate'!$R$56</f>
        <v>0</v>
      </c>
      <c r="O21" s="51"/>
      <c r="P21" s="52"/>
    </row>
    <row r="22" spans="2:16" x14ac:dyDescent="0.25">
      <c r="B22" s="168"/>
      <c r="C22" s="171"/>
      <c r="D22" s="53"/>
      <c r="E22" s="53"/>
      <c r="F22" s="53"/>
      <c r="G22" s="51"/>
      <c r="H22" s="52"/>
      <c r="J22" s="168"/>
      <c r="K22" s="171"/>
      <c r="L22" s="53"/>
      <c r="M22" s="53"/>
      <c r="N22" s="53"/>
      <c r="O22" s="51"/>
      <c r="P22" s="52"/>
    </row>
    <row r="23" spans="2:16" x14ac:dyDescent="0.25">
      <c r="B23" s="169" t="s">
        <v>95</v>
      </c>
      <c r="C23" s="172"/>
      <c r="D23" s="89"/>
      <c r="E23" s="356">
        <f>SUM(E17:F21)</f>
        <v>0</v>
      </c>
      <c r="F23" s="357"/>
      <c r="G23" s="51"/>
      <c r="H23" s="52"/>
      <c r="J23" s="169" t="s">
        <v>95</v>
      </c>
      <c r="K23" s="172"/>
      <c r="L23" s="89"/>
      <c r="M23" s="356">
        <f>SUM(M17:N21)</f>
        <v>0</v>
      </c>
      <c r="N23" s="357"/>
      <c r="O23" s="51"/>
      <c r="P23" s="52"/>
    </row>
    <row r="24" spans="2:16" x14ac:dyDescent="0.25">
      <c r="B24" s="168"/>
      <c r="C24" s="171"/>
      <c r="D24" s="51"/>
      <c r="E24" s="51"/>
      <c r="F24" s="51"/>
      <c r="G24" s="51"/>
      <c r="H24" s="52"/>
      <c r="J24" s="168"/>
      <c r="K24" s="171"/>
      <c r="L24" s="51"/>
      <c r="M24" s="51"/>
      <c r="N24" s="51"/>
      <c r="O24" s="51"/>
      <c r="P24" s="52"/>
    </row>
    <row r="25" spans="2:16" ht="30" x14ac:dyDescent="0.25">
      <c r="B25" s="169" t="s">
        <v>88</v>
      </c>
      <c r="C25" s="51"/>
      <c r="D25" s="87" t="s">
        <v>39</v>
      </c>
      <c r="E25" s="87" t="s">
        <v>40</v>
      </c>
      <c r="F25" s="220" t="s">
        <v>84</v>
      </c>
      <c r="G25" s="51"/>
      <c r="H25" s="52"/>
      <c r="J25" s="169" t="s">
        <v>88</v>
      </c>
      <c r="K25" s="51"/>
      <c r="L25" s="87" t="s">
        <v>39</v>
      </c>
      <c r="M25" s="87" t="s">
        <v>40</v>
      </c>
      <c r="N25" s="220" t="s">
        <v>84</v>
      </c>
      <c r="O25" s="51"/>
      <c r="P25" s="52"/>
    </row>
    <row r="26" spans="2:16" x14ac:dyDescent="0.25">
      <c r="B26" s="169" t="s">
        <v>67</v>
      </c>
      <c r="C26" s="173"/>
      <c r="D26" s="34">
        <f>E11/D11</f>
        <v>0</v>
      </c>
      <c r="E26" s="34">
        <f>F11/D11</f>
        <v>0</v>
      </c>
      <c r="F26" s="221">
        <f>SUM(E11:F11)/D11</f>
        <v>0</v>
      </c>
      <c r="G26" s="51"/>
      <c r="H26" s="52"/>
      <c r="J26" s="169" t="s">
        <v>73</v>
      </c>
      <c r="K26" s="173"/>
      <c r="L26" s="34">
        <f>M11/L11</f>
        <v>0</v>
      </c>
      <c r="M26" s="34">
        <f>N11/L11</f>
        <v>0</v>
      </c>
      <c r="N26" s="221">
        <f>SUM(M11:N11)/L11</f>
        <v>0</v>
      </c>
      <c r="O26" s="51"/>
      <c r="P26" s="52"/>
    </row>
    <row r="27" spans="2:16" x14ac:dyDescent="0.25">
      <c r="B27" s="169" t="s">
        <v>68</v>
      </c>
      <c r="C27" s="170"/>
      <c r="D27" s="34">
        <f>E12/D12</f>
        <v>0</v>
      </c>
      <c r="E27" s="34">
        <f>F12/D12</f>
        <v>0</v>
      </c>
      <c r="F27" s="221">
        <f>SUM(E12:F12)/D12</f>
        <v>0</v>
      </c>
      <c r="G27" s="51"/>
      <c r="H27" s="52"/>
      <c r="J27" s="169" t="s">
        <v>74</v>
      </c>
      <c r="K27" s="170"/>
      <c r="L27" s="34">
        <f>M12/L12</f>
        <v>0</v>
      </c>
      <c r="M27" s="34">
        <f>N12/L12</f>
        <v>0</v>
      </c>
      <c r="N27" s="221">
        <f>SUM(M12:N12)/L12</f>
        <v>0</v>
      </c>
      <c r="O27" s="51"/>
      <c r="P27" s="52"/>
    </row>
    <row r="28" spans="2:16" x14ac:dyDescent="0.25">
      <c r="B28" s="169" t="s">
        <v>69</v>
      </c>
      <c r="C28" s="170"/>
      <c r="D28" s="34">
        <f>E13/D13</f>
        <v>0</v>
      </c>
      <c r="E28" s="34">
        <f>F13/D13</f>
        <v>0</v>
      </c>
      <c r="F28" s="221">
        <f>SUM(E13:F13)/D13</f>
        <v>0</v>
      </c>
      <c r="G28" s="51"/>
      <c r="H28" s="52"/>
      <c r="J28" s="169" t="s">
        <v>89</v>
      </c>
      <c r="K28" s="51"/>
      <c r="L28" s="51"/>
      <c r="M28" s="51"/>
      <c r="N28" s="223"/>
      <c r="O28" s="51"/>
      <c r="P28" s="52"/>
    </row>
    <row r="29" spans="2:16" x14ac:dyDescent="0.25">
      <c r="B29" s="169" t="s">
        <v>70</v>
      </c>
      <c r="C29" s="170"/>
      <c r="D29" s="34">
        <f>E14/D14</f>
        <v>0</v>
      </c>
      <c r="E29" s="34">
        <f>F14/D14</f>
        <v>0</v>
      </c>
      <c r="F29" s="221">
        <f>SUM(E14:F14)/D14</f>
        <v>0</v>
      </c>
      <c r="G29" s="51"/>
      <c r="H29" s="52"/>
      <c r="J29" s="169" t="s">
        <v>76</v>
      </c>
      <c r="K29" s="173"/>
      <c r="L29" s="34">
        <f>M14/L14</f>
        <v>0</v>
      </c>
      <c r="M29" s="34">
        <f>N14/L14</f>
        <v>0</v>
      </c>
      <c r="N29" s="221">
        <f>SUM(M14:N14)/L14</f>
        <v>0</v>
      </c>
      <c r="O29" s="51"/>
      <c r="P29" s="52"/>
    </row>
    <row r="30" spans="2:16" x14ac:dyDescent="0.25">
      <c r="B30" s="169"/>
      <c r="C30" s="172"/>
      <c r="D30" s="174"/>
      <c r="E30" s="174"/>
      <c r="F30" s="222"/>
      <c r="G30" s="51"/>
      <c r="H30" s="52"/>
      <c r="J30" s="169" t="s">
        <v>77</v>
      </c>
      <c r="K30" s="88"/>
      <c r="L30" s="34">
        <f>M15/L15</f>
        <v>0</v>
      </c>
      <c r="M30" s="34">
        <f>N15/L15</f>
        <v>0</v>
      </c>
      <c r="N30" s="221">
        <f>SUM(M15:N15)/L15</f>
        <v>0</v>
      </c>
      <c r="O30" s="51"/>
      <c r="P30" s="52"/>
    </row>
    <row r="31" spans="2:16" x14ac:dyDescent="0.25">
      <c r="B31" s="169"/>
      <c r="C31" s="51"/>
      <c r="D31" s="51"/>
      <c r="E31" s="51"/>
      <c r="F31" s="223"/>
      <c r="G31" s="51"/>
      <c r="H31" s="52"/>
      <c r="J31" s="50"/>
      <c r="K31" s="51"/>
      <c r="L31" s="51"/>
      <c r="M31" s="51"/>
      <c r="N31" s="223"/>
      <c r="O31" s="51"/>
      <c r="P31" s="52"/>
    </row>
    <row r="32" spans="2:16" x14ac:dyDescent="0.25">
      <c r="B32" s="169" t="s">
        <v>66</v>
      </c>
      <c r="C32" s="172"/>
      <c r="D32" s="34">
        <f>E17/D17</f>
        <v>0</v>
      </c>
      <c r="E32" s="34">
        <f>F17/D17</f>
        <v>0</v>
      </c>
      <c r="F32" s="221">
        <f>SUM(E17:F17)/D17</f>
        <v>0</v>
      </c>
      <c r="G32" s="51"/>
      <c r="H32" s="52"/>
      <c r="J32" s="169" t="s">
        <v>66</v>
      </c>
      <c r="K32" s="172"/>
      <c r="L32" s="34">
        <f>M17/L17</f>
        <v>0</v>
      </c>
      <c r="M32" s="34">
        <f>N17/L17</f>
        <v>0</v>
      </c>
      <c r="N32" s="221">
        <f>SUM(M17:N17)/L17</f>
        <v>0</v>
      </c>
      <c r="O32" s="51"/>
      <c r="P32" s="52"/>
    </row>
    <row r="33" spans="2:16" x14ac:dyDescent="0.25">
      <c r="B33" s="169" t="s">
        <v>22</v>
      </c>
      <c r="C33" s="173"/>
      <c r="D33" s="34">
        <f>E18/D18</f>
        <v>0</v>
      </c>
      <c r="E33" s="34">
        <f>F18/D18</f>
        <v>0</v>
      </c>
      <c r="F33" s="221">
        <f>SUM(E18:F18)/D18</f>
        <v>0</v>
      </c>
      <c r="G33" s="51"/>
      <c r="H33" s="52"/>
      <c r="J33" s="169" t="s">
        <v>75</v>
      </c>
      <c r="K33" s="172"/>
      <c r="L33" s="34">
        <f>M18/L18</f>
        <v>0</v>
      </c>
      <c r="M33" s="34">
        <f>N18/L18</f>
        <v>0</v>
      </c>
      <c r="N33" s="221">
        <f>SUM(M18:N18)/L18</f>
        <v>0</v>
      </c>
      <c r="O33" s="51"/>
      <c r="P33" s="52"/>
    </row>
    <row r="34" spans="2:16" x14ac:dyDescent="0.25">
      <c r="B34" s="169" t="s">
        <v>23</v>
      </c>
      <c r="C34" s="173"/>
      <c r="D34" s="34">
        <f>E19/D19</f>
        <v>0</v>
      </c>
      <c r="E34" s="34">
        <f>F19/D19</f>
        <v>0</v>
      </c>
      <c r="F34" s="221">
        <f>SUM(E19:F19)/D19</f>
        <v>0</v>
      </c>
      <c r="G34" s="51"/>
      <c r="H34" s="52"/>
      <c r="J34" s="169" t="s">
        <v>23</v>
      </c>
      <c r="K34" s="173"/>
      <c r="L34" s="34">
        <f>M19/L19</f>
        <v>0</v>
      </c>
      <c r="M34" s="34">
        <f>N19/L19</f>
        <v>0</v>
      </c>
      <c r="N34" s="221">
        <f>SUM(M19:N19)/L19</f>
        <v>0</v>
      </c>
      <c r="O34" s="51"/>
      <c r="P34" s="52"/>
    </row>
    <row r="35" spans="2:16" x14ac:dyDescent="0.25">
      <c r="B35" s="169" t="s">
        <v>24</v>
      </c>
      <c r="C35" s="173"/>
      <c r="D35" s="34">
        <f>E20/D20</f>
        <v>0</v>
      </c>
      <c r="E35" s="34">
        <f>F20/D20</f>
        <v>0</v>
      </c>
      <c r="F35" s="221">
        <f>SUM(E20:F20)/D20</f>
        <v>0</v>
      </c>
      <c r="G35" s="51"/>
      <c r="H35" s="52"/>
      <c r="J35" s="169" t="s">
        <v>24</v>
      </c>
      <c r="K35" s="173"/>
      <c r="L35" s="34">
        <f>M20/L20</f>
        <v>0</v>
      </c>
      <c r="M35" s="34">
        <f>N20/L20</f>
        <v>0</v>
      </c>
      <c r="N35" s="221">
        <f>SUM(M20:N20)/L20</f>
        <v>0</v>
      </c>
      <c r="O35" s="51"/>
      <c r="P35" s="52"/>
    </row>
    <row r="36" spans="2:16" x14ac:dyDescent="0.25">
      <c r="B36" s="169" t="s">
        <v>25</v>
      </c>
      <c r="C36" s="173"/>
      <c r="D36" s="34">
        <f>E21/D21</f>
        <v>0</v>
      </c>
      <c r="E36" s="34">
        <f>F21/D21</f>
        <v>0</v>
      </c>
      <c r="F36" s="221">
        <f>SUM(E21:F21)/D21</f>
        <v>0</v>
      </c>
      <c r="G36" s="51"/>
      <c r="H36" s="52"/>
      <c r="J36" s="169" t="s">
        <v>25</v>
      </c>
      <c r="K36" s="173"/>
      <c r="L36" s="34">
        <f>M21/L21</f>
        <v>0</v>
      </c>
      <c r="M36" s="34">
        <f>N21/L21</f>
        <v>0</v>
      </c>
      <c r="N36" s="221">
        <f>SUM(M21:N21)/L21</f>
        <v>0</v>
      </c>
      <c r="O36" s="51"/>
      <c r="P36" s="52"/>
    </row>
    <row r="37" spans="2:16" ht="15.75" thickBot="1" x14ac:dyDescent="0.3">
      <c r="B37" s="168"/>
      <c r="C37" s="51"/>
      <c r="D37" s="51"/>
      <c r="E37" s="51"/>
      <c r="F37" s="51"/>
      <c r="G37" s="51"/>
      <c r="H37" s="52"/>
      <c r="J37" s="50"/>
      <c r="K37" s="51"/>
      <c r="L37" s="51"/>
      <c r="M37" s="51"/>
      <c r="N37" s="51"/>
      <c r="O37" s="51"/>
      <c r="P37" s="52"/>
    </row>
    <row r="38" spans="2:16" ht="15.75" thickBot="1" x14ac:dyDescent="0.3">
      <c r="B38" s="169" t="s">
        <v>93</v>
      </c>
      <c r="C38" s="172"/>
      <c r="D38" s="89"/>
      <c r="E38" s="358">
        <f>SUM(E17:F21)/SUM(D17:D21)</f>
        <v>0</v>
      </c>
      <c r="F38" s="359"/>
      <c r="G38" s="51"/>
      <c r="H38" s="52"/>
      <c r="J38" s="169" t="s">
        <v>94</v>
      </c>
      <c r="K38" s="172"/>
      <c r="L38" s="89"/>
      <c r="M38" s="358">
        <f>SUM(M17:N21)/SUM(L17:L21)</f>
        <v>0</v>
      </c>
      <c r="N38" s="359"/>
      <c r="O38" s="51"/>
      <c r="P38" s="52"/>
    </row>
    <row r="39" spans="2:16" ht="15.75" thickBot="1" x14ac:dyDescent="0.3">
      <c r="B39" s="210"/>
      <c r="C39" s="212"/>
      <c r="D39" s="213"/>
      <c r="E39" s="214"/>
      <c r="F39" s="214"/>
      <c r="G39" s="55"/>
      <c r="H39" s="56"/>
      <c r="J39" s="215"/>
      <c r="K39" s="212"/>
      <c r="L39" s="213"/>
      <c r="M39" s="214"/>
      <c r="N39" s="214"/>
      <c r="O39" s="55"/>
      <c r="P39" s="56"/>
    </row>
    <row r="40" spans="2:16" x14ac:dyDescent="0.25">
      <c r="B40" s="211" t="s">
        <v>102</v>
      </c>
      <c r="C40" s="172"/>
      <c r="D40" s="89"/>
      <c r="E40" s="228"/>
      <c r="F40" s="228"/>
      <c r="G40" s="51"/>
      <c r="H40" s="51"/>
      <c r="J40" s="172"/>
      <c r="K40" s="172"/>
      <c r="L40" s="89"/>
      <c r="M40" s="228"/>
      <c r="N40" s="228"/>
      <c r="O40" s="51"/>
      <c r="P40" s="51"/>
    </row>
    <row r="41" spans="2:16" x14ac:dyDescent="0.25">
      <c r="B41" s="211" t="s">
        <v>101</v>
      </c>
    </row>
  </sheetData>
  <sheetProtection algorithmName="SHA-512" hashValue="xXC3seL4ZqmkZrQudKT1nLfEX466bOjzWjJ2814XDN/NA0iN7HZx7yH5fzZSLLaEB6ZZg1Uk2WcrVm8+O6YWNA==" saltValue="d1sZM2+ZorkyRMBnE29/mA==" spinCount="100000" sheet="1" formatColumns="0" formatRows="0"/>
  <mergeCells count="4">
    <mergeCell ref="E38:F38"/>
    <mergeCell ref="M38:N38"/>
    <mergeCell ref="E23:F23"/>
    <mergeCell ref="M23:N23"/>
  </mergeCells>
  <printOptions horizontalCentered="1"/>
  <pageMargins left="0.7" right="0.7" top="0.75" bottom="0.75" header="0.3" footer="0.3"/>
  <pageSetup scale="65" orientation="landscape" r:id="rId1"/>
  <headerFooter scaleWithDoc="0">
    <oddFooter>&amp;L&amp;F&amp;R&amp;P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C715-797F-4609-891E-DE661B053F25}">
  <sheetPr>
    <tabColor theme="9" tint="-0.499984740745262"/>
  </sheetPr>
  <dimension ref="A1:AA118"/>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4" width="41.42578125" style="3" customWidth="1"/>
    <col min="5" max="5" width="41.285156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5" customHeight="1" thickBot="1" x14ac:dyDescent="0.3"/>
    <row r="2" spans="1:27" ht="21" x14ac:dyDescent="0.35">
      <c r="A2" s="1"/>
      <c r="B2" s="21"/>
      <c r="C2" s="38"/>
      <c r="D2" s="27" t="s">
        <v>122</v>
      </c>
      <c r="E2" s="27"/>
      <c r="F2" s="5"/>
      <c r="G2" s="5"/>
      <c r="H2" s="5"/>
      <c r="I2" s="5"/>
      <c r="J2" s="5"/>
      <c r="K2" s="5"/>
      <c r="L2" s="5"/>
      <c r="M2" s="5"/>
      <c r="N2" s="5"/>
      <c r="O2" s="5"/>
      <c r="P2" s="5"/>
      <c r="Q2" s="5"/>
      <c r="R2" s="5"/>
      <c r="S2" s="5"/>
      <c r="T2" s="22"/>
    </row>
    <row r="3" spans="1:27" x14ac:dyDescent="0.25">
      <c r="A3" s="1"/>
      <c r="B3" s="2"/>
      <c r="D3" s="28" t="s">
        <v>34</v>
      </c>
      <c r="E3" s="28"/>
      <c r="F3" s="6"/>
      <c r="G3" s="6"/>
      <c r="H3" s="6"/>
      <c r="I3" s="6"/>
      <c r="J3" s="6"/>
      <c r="K3" s="6"/>
      <c r="L3" s="6"/>
      <c r="M3" s="6"/>
      <c r="N3" s="6"/>
      <c r="O3" s="6"/>
      <c r="P3" s="6"/>
      <c r="Q3" s="6"/>
      <c r="R3" s="6"/>
      <c r="S3" s="6"/>
      <c r="T3" s="4"/>
    </row>
    <row r="4" spans="1:27" x14ac:dyDescent="0.25">
      <c r="A4" s="1"/>
      <c r="B4" s="2"/>
      <c r="D4" s="28" t="str">
        <f>'Cost Summary - Aggregate'!B7</f>
        <v>Upstate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"Contractor Name : "&amp;Instructions!D5</f>
        <v xml:space="preserve">Contractor Name : </v>
      </c>
      <c r="E6" s="28"/>
      <c r="F6" s="6"/>
      <c r="G6" s="6"/>
      <c r="H6" s="6"/>
      <c r="I6" s="6"/>
      <c r="J6" s="6"/>
      <c r="K6" s="6"/>
      <c r="L6" s="6"/>
      <c r="M6" s="6"/>
      <c r="N6" s="6"/>
      <c r="O6" s="6"/>
      <c r="P6" s="6"/>
      <c r="Q6" s="6"/>
      <c r="R6" s="6"/>
      <c r="S6" s="6"/>
      <c r="T6" s="4"/>
    </row>
    <row r="7" spans="1:27" x14ac:dyDescent="0.25">
      <c r="A7" s="1"/>
      <c r="B7" s="2"/>
      <c r="D7" s="63" t="s">
        <v>121</v>
      </c>
      <c r="E7" s="63"/>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4" t="s">
        <v>133</v>
      </c>
      <c r="D9" s="65"/>
      <c r="E9" s="65"/>
      <c r="F9" s="65"/>
      <c r="G9" s="66"/>
      <c r="H9" s="65"/>
      <c r="I9" s="65"/>
      <c r="J9" s="65"/>
      <c r="K9" s="65"/>
      <c r="L9" s="65"/>
      <c r="M9" s="65"/>
      <c r="N9" s="65"/>
      <c r="O9" s="65"/>
      <c r="P9" s="65"/>
      <c r="Q9" s="65"/>
      <c r="R9" s="65"/>
      <c r="S9" s="67"/>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4" t="s">
        <v>52</v>
      </c>
      <c r="E11" s="110" t="s">
        <v>53</v>
      </c>
      <c r="F11" s="109">
        <f t="shared" ref="F11:O11" si="0">IF(MONTH(G11)=1,DATE(YEAR(G11)-1,12,1),DATE(YEAR(G11),MONTH(G11)-1,1))</f>
        <v>44774</v>
      </c>
      <c r="G11" s="105">
        <f t="shared" si="0"/>
        <v>44805</v>
      </c>
      <c r="H11" s="105">
        <f t="shared" si="0"/>
        <v>44835</v>
      </c>
      <c r="I11" s="105">
        <f t="shared" si="0"/>
        <v>44866</v>
      </c>
      <c r="J11" s="105">
        <f t="shared" si="0"/>
        <v>44896</v>
      </c>
      <c r="K11" s="105">
        <f t="shared" si="0"/>
        <v>44927</v>
      </c>
      <c r="L11" s="105">
        <f t="shared" si="0"/>
        <v>44958</v>
      </c>
      <c r="M11" s="105">
        <f t="shared" si="0"/>
        <v>44986</v>
      </c>
      <c r="N11" s="105">
        <f t="shared" si="0"/>
        <v>45017</v>
      </c>
      <c r="O11" s="105">
        <f t="shared" si="0"/>
        <v>45047</v>
      </c>
      <c r="P11" s="105">
        <f>IF(MONTH(Q11)=1,DATE(YEAR(Q11)-1,12,1),DATE(YEAR(Q11),MONTH(Q11)-1,1))</f>
        <v>45078</v>
      </c>
      <c r="Q11" s="114">
        <f>DATEVALUE(RIGHT(D7,10))</f>
        <v>45138</v>
      </c>
      <c r="R11" s="115" t="s">
        <v>27</v>
      </c>
      <c r="S11" s="39"/>
      <c r="T11" s="4"/>
    </row>
    <row r="12" spans="1:27" x14ac:dyDescent="0.25">
      <c r="B12" s="2"/>
      <c r="C12" s="20"/>
      <c r="D12" s="325" t="s">
        <v>123</v>
      </c>
      <c r="E12" s="117" t="s">
        <v>54</v>
      </c>
      <c r="F12" s="147"/>
      <c r="G12" s="148"/>
      <c r="H12" s="148"/>
      <c r="I12" s="148"/>
      <c r="J12" s="148"/>
      <c r="K12" s="148"/>
      <c r="L12" s="148"/>
      <c r="M12" s="148"/>
      <c r="N12" s="148"/>
      <c r="O12" s="148"/>
      <c r="P12" s="148"/>
      <c r="Q12" s="149"/>
      <c r="R12" s="122">
        <f>SUM(F12:Q12)</f>
        <v>0</v>
      </c>
      <c r="S12" s="40"/>
      <c r="T12" s="4"/>
    </row>
    <row r="13" spans="1:27" x14ac:dyDescent="0.25">
      <c r="B13" s="2"/>
      <c r="C13" s="20"/>
      <c r="D13" s="326" t="s">
        <v>123</v>
      </c>
      <c r="E13" s="112" t="s">
        <v>56</v>
      </c>
      <c r="F13" s="150"/>
      <c r="G13" s="146"/>
      <c r="H13" s="146"/>
      <c r="I13" s="146"/>
      <c r="J13" s="146"/>
      <c r="K13" s="146"/>
      <c r="L13" s="146"/>
      <c r="M13" s="146"/>
      <c r="N13" s="146"/>
      <c r="O13" s="146"/>
      <c r="P13" s="146"/>
      <c r="Q13" s="151"/>
      <c r="R13" s="123">
        <f t="shared" ref="R13:R75" si="1">SUM(F13:Q13)</f>
        <v>0</v>
      </c>
      <c r="S13" s="40"/>
      <c r="T13" s="4"/>
    </row>
    <row r="14" spans="1:27" x14ac:dyDescent="0.25">
      <c r="B14" s="2"/>
      <c r="C14" s="20"/>
      <c r="D14" s="326" t="s">
        <v>123</v>
      </c>
      <c r="E14" s="112" t="s">
        <v>55</v>
      </c>
      <c r="F14" s="152"/>
      <c r="G14" s="153"/>
      <c r="H14" s="153"/>
      <c r="I14" s="153"/>
      <c r="J14" s="153"/>
      <c r="K14" s="153"/>
      <c r="L14" s="153"/>
      <c r="M14" s="153"/>
      <c r="N14" s="153"/>
      <c r="O14" s="153"/>
      <c r="P14" s="153"/>
      <c r="Q14" s="154"/>
      <c r="R14" s="124">
        <f t="shared" si="1"/>
        <v>0</v>
      </c>
      <c r="S14" s="40"/>
      <c r="T14" s="4"/>
    </row>
    <row r="15" spans="1:27" x14ac:dyDescent="0.25">
      <c r="B15" s="2"/>
      <c r="C15" s="20"/>
      <c r="D15" s="327" t="s">
        <v>123</v>
      </c>
      <c r="E15" s="119" t="s">
        <v>57</v>
      </c>
      <c r="F15" s="195"/>
      <c r="G15" s="196"/>
      <c r="H15" s="196"/>
      <c r="I15" s="196"/>
      <c r="J15" s="196"/>
      <c r="K15" s="196"/>
      <c r="L15" s="196"/>
      <c r="M15" s="196"/>
      <c r="N15" s="196"/>
      <c r="O15" s="196"/>
      <c r="P15" s="196"/>
      <c r="Q15" s="197"/>
      <c r="R15" s="140">
        <f t="shared" si="1"/>
        <v>0</v>
      </c>
      <c r="S15" s="40"/>
      <c r="T15" s="4"/>
    </row>
    <row r="16" spans="1:27" ht="16.5" thickBot="1" x14ac:dyDescent="0.3">
      <c r="B16" s="2"/>
      <c r="C16" s="20"/>
      <c r="D16" s="327" t="s">
        <v>123</v>
      </c>
      <c r="E16" s="113" t="s">
        <v>80</v>
      </c>
      <c r="F16" s="206" t="str">
        <f>IFERROR(F13/F14,"")</f>
        <v/>
      </c>
      <c r="G16" s="207" t="str">
        <f t="shared" ref="G16:Q16" si="2">IFERROR(G13/G14,"")</f>
        <v/>
      </c>
      <c r="H16" s="207" t="str">
        <f t="shared" si="2"/>
        <v/>
      </c>
      <c r="I16" s="207" t="str">
        <f t="shared" si="2"/>
        <v/>
      </c>
      <c r="J16" s="207" t="str">
        <f t="shared" si="2"/>
        <v/>
      </c>
      <c r="K16" s="207" t="str">
        <f t="shared" si="2"/>
        <v/>
      </c>
      <c r="L16" s="207" t="str">
        <f t="shared" si="2"/>
        <v/>
      </c>
      <c r="M16" s="207" t="str">
        <f t="shared" si="2"/>
        <v/>
      </c>
      <c r="N16" s="207" t="str">
        <f t="shared" si="2"/>
        <v/>
      </c>
      <c r="O16" s="207" t="str">
        <f t="shared" si="2"/>
        <v/>
      </c>
      <c r="P16" s="207" t="str">
        <f t="shared" si="2"/>
        <v/>
      </c>
      <c r="Q16" s="208" t="str">
        <f t="shared" si="2"/>
        <v/>
      </c>
      <c r="R16" s="198">
        <f>IFERROR(R13/R14,0)</f>
        <v>0</v>
      </c>
      <c r="S16" s="40"/>
      <c r="T16" s="4"/>
    </row>
    <row r="17" spans="2:20" x14ac:dyDescent="0.25">
      <c r="B17" s="2"/>
      <c r="C17" s="20"/>
      <c r="D17" s="116" t="s">
        <v>124</v>
      </c>
      <c r="E17" s="117" t="s">
        <v>54</v>
      </c>
      <c r="F17" s="147"/>
      <c r="G17" s="148"/>
      <c r="H17" s="148"/>
      <c r="I17" s="148"/>
      <c r="J17" s="148"/>
      <c r="K17" s="148"/>
      <c r="L17" s="148"/>
      <c r="M17" s="148"/>
      <c r="N17" s="148"/>
      <c r="O17" s="148"/>
      <c r="P17" s="148"/>
      <c r="Q17" s="149"/>
      <c r="R17" s="122">
        <f t="shared" si="1"/>
        <v>0</v>
      </c>
      <c r="S17" s="40"/>
      <c r="T17" s="4"/>
    </row>
    <row r="18" spans="2:20" x14ac:dyDescent="0.25">
      <c r="B18" s="2"/>
      <c r="C18" s="20"/>
      <c r="D18" s="107" t="s">
        <v>124</v>
      </c>
      <c r="E18" s="112" t="s">
        <v>56</v>
      </c>
      <c r="F18" s="150"/>
      <c r="G18" s="146"/>
      <c r="H18" s="146"/>
      <c r="I18" s="146"/>
      <c r="J18" s="146"/>
      <c r="K18" s="146"/>
      <c r="L18" s="146"/>
      <c r="M18" s="146"/>
      <c r="N18" s="146"/>
      <c r="O18" s="146"/>
      <c r="P18" s="146"/>
      <c r="Q18" s="151"/>
      <c r="R18" s="123">
        <f t="shared" si="1"/>
        <v>0</v>
      </c>
      <c r="S18" s="40"/>
      <c r="T18" s="4"/>
    </row>
    <row r="19" spans="2:20" x14ac:dyDescent="0.25">
      <c r="B19" s="2"/>
      <c r="C19" s="20"/>
      <c r="D19" s="107" t="s">
        <v>124</v>
      </c>
      <c r="E19" s="112" t="s">
        <v>55</v>
      </c>
      <c r="F19" s="152"/>
      <c r="G19" s="153"/>
      <c r="H19" s="153"/>
      <c r="I19" s="153"/>
      <c r="J19" s="153"/>
      <c r="K19" s="153"/>
      <c r="L19" s="153"/>
      <c r="M19" s="153"/>
      <c r="N19" s="153"/>
      <c r="O19" s="153"/>
      <c r="P19" s="153"/>
      <c r="Q19" s="154"/>
      <c r="R19" s="124">
        <f t="shared" si="1"/>
        <v>0</v>
      </c>
      <c r="S19" s="40"/>
      <c r="T19" s="4"/>
    </row>
    <row r="20" spans="2:20" x14ac:dyDescent="0.25">
      <c r="B20" s="2"/>
      <c r="C20" s="20"/>
      <c r="D20" s="118" t="s">
        <v>124</v>
      </c>
      <c r="E20" s="119" t="s">
        <v>57</v>
      </c>
      <c r="F20" s="195"/>
      <c r="G20" s="196"/>
      <c r="H20" s="196"/>
      <c r="I20" s="196"/>
      <c r="J20" s="196"/>
      <c r="K20" s="196"/>
      <c r="L20" s="196"/>
      <c r="M20" s="196"/>
      <c r="N20" s="196"/>
      <c r="O20" s="196"/>
      <c r="P20" s="196"/>
      <c r="Q20" s="197"/>
      <c r="R20" s="140">
        <f t="shared" si="1"/>
        <v>0</v>
      </c>
      <c r="S20" s="40"/>
      <c r="T20" s="4"/>
    </row>
    <row r="21" spans="2:20" ht="16.5" thickBot="1" x14ac:dyDescent="0.3">
      <c r="B21" s="2"/>
      <c r="C21" s="20"/>
      <c r="D21" s="108" t="s">
        <v>124</v>
      </c>
      <c r="E21" s="113" t="s">
        <v>80</v>
      </c>
      <c r="F21" s="206" t="str">
        <f>IFERROR(F18/F19,"")</f>
        <v/>
      </c>
      <c r="G21" s="207" t="str">
        <f t="shared" ref="G21:Q21" si="3">IFERROR(G18/G19,"")</f>
        <v/>
      </c>
      <c r="H21" s="207" t="str">
        <f t="shared" si="3"/>
        <v/>
      </c>
      <c r="I21" s="207" t="str">
        <f t="shared" si="3"/>
        <v/>
      </c>
      <c r="J21" s="207" t="str">
        <f t="shared" si="3"/>
        <v/>
      </c>
      <c r="K21" s="207" t="str">
        <f t="shared" si="3"/>
        <v/>
      </c>
      <c r="L21" s="207" t="str">
        <f t="shared" si="3"/>
        <v/>
      </c>
      <c r="M21" s="207" t="str">
        <f t="shared" si="3"/>
        <v/>
      </c>
      <c r="N21" s="207" t="str">
        <f t="shared" si="3"/>
        <v/>
      </c>
      <c r="O21" s="207" t="str">
        <f t="shared" si="3"/>
        <v/>
      </c>
      <c r="P21" s="207" t="str">
        <f t="shared" si="3"/>
        <v/>
      </c>
      <c r="Q21" s="208" t="str">
        <f t="shared" si="3"/>
        <v/>
      </c>
      <c r="R21" s="198">
        <f>IFERROR(R18/R19,0)</f>
        <v>0</v>
      </c>
      <c r="S21" s="40"/>
      <c r="T21" s="4"/>
    </row>
    <row r="22" spans="2:20" x14ac:dyDescent="0.25">
      <c r="B22" s="2"/>
      <c r="C22" s="20"/>
      <c r="D22" s="341" t="s">
        <v>125</v>
      </c>
      <c r="E22" s="117" t="s">
        <v>54</v>
      </c>
      <c r="F22" s="147"/>
      <c r="G22" s="148"/>
      <c r="H22" s="148"/>
      <c r="I22" s="148"/>
      <c r="J22" s="148"/>
      <c r="K22" s="148"/>
      <c r="L22" s="148"/>
      <c r="M22" s="148"/>
      <c r="N22" s="148"/>
      <c r="O22" s="148"/>
      <c r="P22" s="148"/>
      <c r="Q22" s="149"/>
      <c r="R22" s="122">
        <f t="shared" si="1"/>
        <v>0</v>
      </c>
      <c r="S22" s="40"/>
      <c r="T22" s="4"/>
    </row>
    <row r="23" spans="2:20" x14ac:dyDescent="0.25">
      <c r="B23" s="2"/>
      <c r="C23" s="20"/>
      <c r="D23" s="342" t="s">
        <v>125</v>
      </c>
      <c r="E23" s="112" t="s">
        <v>56</v>
      </c>
      <c r="F23" s="150"/>
      <c r="G23" s="146"/>
      <c r="H23" s="146"/>
      <c r="I23" s="146"/>
      <c r="J23" s="146"/>
      <c r="K23" s="146"/>
      <c r="L23" s="146"/>
      <c r="M23" s="146"/>
      <c r="N23" s="146"/>
      <c r="O23" s="146"/>
      <c r="P23" s="146"/>
      <c r="Q23" s="151"/>
      <c r="R23" s="123">
        <f t="shared" si="1"/>
        <v>0</v>
      </c>
      <c r="S23" s="40"/>
      <c r="T23" s="4"/>
    </row>
    <row r="24" spans="2:20" x14ac:dyDescent="0.25">
      <c r="B24" s="2"/>
      <c r="C24" s="20"/>
      <c r="D24" s="342" t="s">
        <v>125</v>
      </c>
      <c r="E24" s="112" t="s">
        <v>55</v>
      </c>
      <c r="F24" s="152"/>
      <c r="G24" s="153"/>
      <c r="H24" s="153"/>
      <c r="I24" s="153"/>
      <c r="J24" s="153"/>
      <c r="K24" s="153"/>
      <c r="L24" s="153"/>
      <c r="M24" s="153"/>
      <c r="N24" s="153"/>
      <c r="O24" s="153"/>
      <c r="P24" s="153"/>
      <c r="Q24" s="154"/>
      <c r="R24" s="124">
        <f t="shared" si="1"/>
        <v>0</v>
      </c>
      <c r="S24" s="40"/>
      <c r="T24" s="4"/>
    </row>
    <row r="25" spans="2:20" x14ac:dyDescent="0.25">
      <c r="B25" s="2"/>
      <c r="C25" s="20"/>
      <c r="D25" s="343" t="s">
        <v>125</v>
      </c>
      <c r="E25" s="119" t="s">
        <v>57</v>
      </c>
      <c r="F25" s="195"/>
      <c r="G25" s="196"/>
      <c r="H25" s="196"/>
      <c r="I25" s="196"/>
      <c r="J25" s="196"/>
      <c r="K25" s="196"/>
      <c r="L25" s="196"/>
      <c r="M25" s="196"/>
      <c r="N25" s="196"/>
      <c r="O25" s="196"/>
      <c r="P25" s="196"/>
      <c r="Q25" s="197"/>
      <c r="R25" s="140">
        <f t="shared" si="1"/>
        <v>0</v>
      </c>
      <c r="S25" s="40"/>
      <c r="T25" s="4"/>
    </row>
    <row r="26" spans="2:20" ht="16.5" thickBot="1" x14ac:dyDescent="0.3">
      <c r="B26" s="2"/>
      <c r="C26" s="20"/>
      <c r="D26" s="344" t="s">
        <v>125</v>
      </c>
      <c r="E26" s="113" t="s">
        <v>80</v>
      </c>
      <c r="F26" s="206" t="str">
        <f>IFERROR(F23/F24,"")</f>
        <v/>
      </c>
      <c r="G26" s="207" t="str">
        <f t="shared" ref="G26:Q26" si="4">IFERROR(G23/G24,"")</f>
        <v/>
      </c>
      <c r="H26" s="207" t="str">
        <f t="shared" si="4"/>
        <v/>
      </c>
      <c r="I26" s="207" t="str">
        <f t="shared" si="4"/>
        <v/>
      </c>
      <c r="J26" s="207" t="str">
        <f t="shared" si="4"/>
        <v/>
      </c>
      <c r="K26" s="207" t="str">
        <f t="shared" si="4"/>
        <v/>
      </c>
      <c r="L26" s="207" t="str">
        <f t="shared" si="4"/>
        <v/>
      </c>
      <c r="M26" s="207" t="str">
        <f t="shared" si="4"/>
        <v/>
      </c>
      <c r="N26" s="207" t="str">
        <f t="shared" si="4"/>
        <v/>
      </c>
      <c r="O26" s="207" t="str">
        <f t="shared" si="4"/>
        <v/>
      </c>
      <c r="P26" s="207" t="str">
        <f t="shared" si="4"/>
        <v/>
      </c>
      <c r="Q26" s="208" t="str">
        <f t="shared" si="4"/>
        <v/>
      </c>
      <c r="R26" s="198">
        <f>IFERROR(R23/R24,0)</f>
        <v>0</v>
      </c>
      <c r="S26" s="40"/>
      <c r="T26" s="4"/>
    </row>
    <row r="27" spans="2:20" x14ac:dyDescent="0.25">
      <c r="B27" s="2"/>
      <c r="C27" s="20"/>
      <c r="D27" s="341" t="s">
        <v>126</v>
      </c>
      <c r="E27" s="117" t="s">
        <v>54</v>
      </c>
      <c r="F27" s="147"/>
      <c r="G27" s="148"/>
      <c r="H27" s="148"/>
      <c r="I27" s="148"/>
      <c r="J27" s="148"/>
      <c r="K27" s="148"/>
      <c r="L27" s="148"/>
      <c r="M27" s="148"/>
      <c r="N27" s="148"/>
      <c r="O27" s="148"/>
      <c r="P27" s="148"/>
      <c r="Q27" s="149"/>
      <c r="R27" s="122">
        <f t="shared" si="1"/>
        <v>0</v>
      </c>
      <c r="S27" s="40"/>
      <c r="T27" s="4"/>
    </row>
    <row r="28" spans="2:20" x14ac:dyDescent="0.25">
      <c r="B28" s="2"/>
      <c r="C28" s="20"/>
      <c r="D28" s="342" t="s">
        <v>126</v>
      </c>
      <c r="E28" s="112" t="s">
        <v>56</v>
      </c>
      <c r="F28" s="150"/>
      <c r="G28" s="146"/>
      <c r="H28" s="146"/>
      <c r="I28" s="146"/>
      <c r="J28" s="146"/>
      <c r="K28" s="146"/>
      <c r="L28" s="146"/>
      <c r="M28" s="146"/>
      <c r="N28" s="146"/>
      <c r="O28" s="146"/>
      <c r="P28" s="146"/>
      <c r="Q28" s="151"/>
      <c r="R28" s="123">
        <f t="shared" si="1"/>
        <v>0</v>
      </c>
      <c r="S28" s="40"/>
      <c r="T28" s="4"/>
    </row>
    <row r="29" spans="2:20" x14ac:dyDescent="0.25">
      <c r="B29" s="2"/>
      <c r="C29" s="20"/>
      <c r="D29" s="342" t="s">
        <v>126</v>
      </c>
      <c r="E29" s="112" t="s">
        <v>55</v>
      </c>
      <c r="F29" s="152"/>
      <c r="G29" s="153"/>
      <c r="H29" s="153"/>
      <c r="I29" s="153"/>
      <c r="J29" s="153"/>
      <c r="K29" s="153"/>
      <c r="L29" s="153"/>
      <c r="M29" s="153"/>
      <c r="N29" s="153"/>
      <c r="O29" s="153"/>
      <c r="P29" s="153"/>
      <c r="Q29" s="154"/>
      <c r="R29" s="124">
        <f t="shared" si="1"/>
        <v>0</v>
      </c>
      <c r="S29" s="40"/>
      <c r="T29" s="4"/>
    </row>
    <row r="30" spans="2:20" x14ac:dyDescent="0.25">
      <c r="B30" s="2"/>
      <c r="C30" s="20"/>
      <c r="D30" s="343" t="s">
        <v>126</v>
      </c>
      <c r="E30" s="119" t="s">
        <v>57</v>
      </c>
      <c r="F30" s="195"/>
      <c r="G30" s="196"/>
      <c r="H30" s="196"/>
      <c r="I30" s="196"/>
      <c r="J30" s="196"/>
      <c r="K30" s="196"/>
      <c r="L30" s="196"/>
      <c r="M30" s="196"/>
      <c r="N30" s="196"/>
      <c r="O30" s="196"/>
      <c r="P30" s="196"/>
      <c r="Q30" s="197"/>
      <c r="R30" s="140">
        <f t="shared" si="1"/>
        <v>0</v>
      </c>
      <c r="S30" s="40"/>
      <c r="T30" s="4"/>
    </row>
    <row r="31" spans="2:20" ht="16.5" thickBot="1" x14ac:dyDescent="0.3">
      <c r="B31" s="2"/>
      <c r="C31" s="20"/>
      <c r="D31" s="344" t="s">
        <v>126</v>
      </c>
      <c r="E31" s="113" t="s">
        <v>80</v>
      </c>
      <c r="F31" s="206" t="str">
        <f>IFERROR(F28/F29,"")</f>
        <v/>
      </c>
      <c r="G31" s="207" t="str">
        <f t="shared" ref="G31:Q31" si="5">IFERROR(G28/G29,"")</f>
        <v/>
      </c>
      <c r="H31" s="207" t="str">
        <f t="shared" si="5"/>
        <v/>
      </c>
      <c r="I31" s="207" t="str">
        <f t="shared" si="5"/>
        <v/>
      </c>
      <c r="J31" s="207" t="str">
        <f t="shared" si="5"/>
        <v/>
      </c>
      <c r="K31" s="207" t="str">
        <f t="shared" si="5"/>
        <v/>
      </c>
      <c r="L31" s="207" t="str">
        <f t="shared" si="5"/>
        <v/>
      </c>
      <c r="M31" s="207" t="str">
        <f t="shared" si="5"/>
        <v/>
      </c>
      <c r="N31" s="207" t="str">
        <f t="shared" si="5"/>
        <v/>
      </c>
      <c r="O31" s="207" t="str">
        <f t="shared" si="5"/>
        <v/>
      </c>
      <c r="P31" s="207" t="str">
        <f t="shared" si="5"/>
        <v/>
      </c>
      <c r="Q31" s="208" t="str">
        <f t="shared" si="5"/>
        <v/>
      </c>
      <c r="R31" s="198">
        <f>IFERROR(R28/R29,0)</f>
        <v>0</v>
      </c>
      <c r="S31" s="40"/>
      <c r="T31" s="4"/>
    </row>
    <row r="32" spans="2:20" x14ac:dyDescent="0.25">
      <c r="B32" s="2"/>
      <c r="C32" s="20"/>
      <c r="D32" s="116" t="s">
        <v>127</v>
      </c>
      <c r="E32" s="117" t="s">
        <v>54</v>
      </c>
      <c r="F32" s="147"/>
      <c r="G32" s="148"/>
      <c r="H32" s="148"/>
      <c r="I32" s="148"/>
      <c r="J32" s="148"/>
      <c r="K32" s="148"/>
      <c r="L32" s="148"/>
      <c r="M32" s="148"/>
      <c r="N32" s="148"/>
      <c r="O32" s="148"/>
      <c r="P32" s="148"/>
      <c r="Q32" s="149"/>
      <c r="R32" s="122">
        <f t="shared" si="1"/>
        <v>0</v>
      </c>
      <c r="S32" s="40"/>
      <c r="T32" s="4"/>
    </row>
    <row r="33" spans="2:20" x14ac:dyDescent="0.25">
      <c r="B33" s="2"/>
      <c r="C33" s="20"/>
      <c r="D33" s="107" t="s">
        <v>127</v>
      </c>
      <c r="E33" s="112" t="s">
        <v>56</v>
      </c>
      <c r="F33" s="150"/>
      <c r="G33" s="146"/>
      <c r="H33" s="146"/>
      <c r="I33" s="146"/>
      <c r="J33" s="146"/>
      <c r="K33" s="146"/>
      <c r="L33" s="146"/>
      <c r="M33" s="146"/>
      <c r="N33" s="146"/>
      <c r="O33" s="146"/>
      <c r="P33" s="146"/>
      <c r="Q33" s="151"/>
      <c r="R33" s="123">
        <f t="shared" si="1"/>
        <v>0</v>
      </c>
      <c r="S33" s="40"/>
      <c r="T33" s="4"/>
    </row>
    <row r="34" spans="2:20" x14ac:dyDescent="0.25">
      <c r="B34" s="2"/>
      <c r="C34" s="20"/>
      <c r="D34" s="107" t="s">
        <v>127</v>
      </c>
      <c r="E34" s="112" t="s">
        <v>55</v>
      </c>
      <c r="F34" s="152"/>
      <c r="G34" s="153"/>
      <c r="H34" s="153"/>
      <c r="I34" s="153"/>
      <c r="J34" s="153"/>
      <c r="K34" s="153"/>
      <c r="L34" s="153"/>
      <c r="M34" s="153"/>
      <c r="N34" s="153"/>
      <c r="O34" s="153"/>
      <c r="P34" s="153"/>
      <c r="Q34" s="154"/>
      <c r="R34" s="124">
        <f t="shared" si="1"/>
        <v>0</v>
      </c>
      <c r="S34" s="40"/>
      <c r="T34" s="4"/>
    </row>
    <row r="35" spans="2:20" x14ac:dyDescent="0.25">
      <c r="B35" s="2"/>
      <c r="C35" s="20"/>
      <c r="D35" s="118" t="s">
        <v>127</v>
      </c>
      <c r="E35" s="119" t="s">
        <v>57</v>
      </c>
      <c r="F35" s="195"/>
      <c r="G35" s="196"/>
      <c r="H35" s="196"/>
      <c r="I35" s="196"/>
      <c r="J35" s="196"/>
      <c r="K35" s="196"/>
      <c r="L35" s="196"/>
      <c r="M35" s="196"/>
      <c r="N35" s="196"/>
      <c r="O35" s="196"/>
      <c r="P35" s="196"/>
      <c r="Q35" s="197"/>
      <c r="R35" s="140">
        <f t="shared" si="1"/>
        <v>0</v>
      </c>
      <c r="S35" s="40"/>
      <c r="T35" s="4"/>
    </row>
    <row r="36" spans="2:20" ht="16.5" thickBot="1" x14ac:dyDescent="0.3">
      <c r="B36" s="2"/>
      <c r="C36" s="20"/>
      <c r="D36" s="108" t="s">
        <v>127</v>
      </c>
      <c r="E36" s="113" t="s">
        <v>80</v>
      </c>
      <c r="F36" s="206" t="str">
        <f>IFERROR(F33/F34,"")</f>
        <v/>
      </c>
      <c r="G36" s="207" t="str">
        <f t="shared" ref="G36:Q36" si="6">IFERROR(G33/G34,"")</f>
        <v/>
      </c>
      <c r="H36" s="207" t="str">
        <f t="shared" si="6"/>
        <v/>
      </c>
      <c r="I36" s="207" t="str">
        <f t="shared" si="6"/>
        <v/>
      </c>
      <c r="J36" s="207" t="str">
        <f t="shared" si="6"/>
        <v/>
      </c>
      <c r="K36" s="207" t="str">
        <f t="shared" si="6"/>
        <v/>
      </c>
      <c r="L36" s="207" t="str">
        <f t="shared" si="6"/>
        <v/>
      </c>
      <c r="M36" s="207" t="str">
        <f t="shared" si="6"/>
        <v/>
      </c>
      <c r="N36" s="207" t="str">
        <f t="shared" si="6"/>
        <v/>
      </c>
      <c r="O36" s="207" t="str">
        <f t="shared" si="6"/>
        <v/>
      </c>
      <c r="P36" s="207" t="str">
        <f t="shared" si="6"/>
        <v/>
      </c>
      <c r="Q36" s="208" t="str">
        <f t="shared" si="6"/>
        <v/>
      </c>
      <c r="R36" s="198">
        <f>IFERROR(R33/R34,0)</f>
        <v>0</v>
      </c>
      <c r="S36" s="40"/>
      <c r="T36" s="4"/>
    </row>
    <row r="37" spans="2:20" x14ac:dyDescent="0.25">
      <c r="B37" s="2"/>
      <c r="C37" s="20"/>
      <c r="D37" s="106" t="s">
        <v>48</v>
      </c>
      <c r="E37" s="111" t="s">
        <v>54</v>
      </c>
      <c r="F37" s="147"/>
      <c r="G37" s="148"/>
      <c r="H37" s="148"/>
      <c r="I37" s="148"/>
      <c r="J37" s="148"/>
      <c r="K37" s="148"/>
      <c r="L37" s="148"/>
      <c r="M37" s="148"/>
      <c r="N37" s="148"/>
      <c r="O37" s="148"/>
      <c r="P37" s="148"/>
      <c r="Q37" s="149"/>
      <c r="R37" s="122">
        <f t="shared" si="1"/>
        <v>0</v>
      </c>
      <c r="S37" s="40"/>
      <c r="T37" s="4"/>
    </row>
    <row r="38" spans="2:20" x14ac:dyDescent="0.25">
      <c r="B38" s="2"/>
      <c r="C38" s="20"/>
      <c r="D38" s="107" t="s">
        <v>48</v>
      </c>
      <c r="E38" s="112" t="s">
        <v>56</v>
      </c>
      <c r="F38" s="150"/>
      <c r="G38" s="146"/>
      <c r="H38" s="146"/>
      <c r="I38" s="146"/>
      <c r="J38" s="146"/>
      <c r="K38" s="146"/>
      <c r="L38" s="146"/>
      <c r="M38" s="146"/>
      <c r="N38" s="146"/>
      <c r="O38" s="146"/>
      <c r="P38" s="146"/>
      <c r="Q38" s="151"/>
      <c r="R38" s="123">
        <f t="shared" si="1"/>
        <v>0</v>
      </c>
      <c r="S38" s="40"/>
      <c r="T38" s="4"/>
    </row>
    <row r="39" spans="2:20" x14ac:dyDescent="0.25">
      <c r="B39" s="2"/>
      <c r="C39" s="20"/>
      <c r="D39" s="107" t="s">
        <v>48</v>
      </c>
      <c r="E39" s="112" t="s">
        <v>55</v>
      </c>
      <c r="F39" s="152"/>
      <c r="G39" s="153"/>
      <c r="H39" s="153"/>
      <c r="I39" s="153"/>
      <c r="J39" s="153"/>
      <c r="K39" s="153"/>
      <c r="L39" s="153"/>
      <c r="M39" s="153"/>
      <c r="N39" s="153"/>
      <c r="O39" s="153"/>
      <c r="P39" s="153"/>
      <c r="Q39" s="154"/>
      <c r="R39" s="124">
        <f t="shared" si="1"/>
        <v>0</v>
      </c>
      <c r="S39" s="40"/>
      <c r="T39" s="4"/>
    </row>
    <row r="40" spans="2:20" x14ac:dyDescent="0.25">
      <c r="B40" s="2"/>
      <c r="C40" s="20"/>
      <c r="D40" s="118" t="s">
        <v>48</v>
      </c>
      <c r="E40" s="119" t="s">
        <v>57</v>
      </c>
      <c r="F40" s="195"/>
      <c r="G40" s="196"/>
      <c r="H40" s="196"/>
      <c r="I40" s="196"/>
      <c r="J40" s="196"/>
      <c r="K40" s="196"/>
      <c r="L40" s="196"/>
      <c r="M40" s="196"/>
      <c r="N40" s="196"/>
      <c r="O40" s="196"/>
      <c r="P40" s="196"/>
      <c r="Q40" s="197"/>
      <c r="R40" s="140">
        <f t="shared" si="1"/>
        <v>0</v>
      </c>
      <c r="S40" s="40"/>
      <c r="T40" s="4"/>
    </row>
    <row r="41" spans="2:20" ht="16.5" thickBot="1" x14ac:dyDescent="0.3">
      <c r="B41" s="2"/>
      <c r="C41" s="20"/>
      <c r="D41" s="108" t="s">
        <v>48</v>
      </c>
      <c r="E41" s="113" t="s">
        <v>80</v>
      </c>
      <c r="F41" s="206" t="str">
        <f>IFERROR(F38/F39,"")</f>
        <v/>
      </c>
      <c r="G41" s="207" t="str">
        <f t="shared" ref="G41:Q41" si="7">IFERROR(G38/G39,"")</f>
        <v/>
      </c>
      <c r="H41" s="207" t="str">
        <f t="shared" si="7"/>
        <v/>
      </c>
      <c r="I41" s="207" t="str">
        <f t="shared" si="7"/>
        <v/>
      </c>
      <c r="J41" s="207" t="str">
        <f t="shared" si="7"/>
        <v/>
      </c>
      <c r="K41" s="207" t="str">
        <f t="shared" si="7"/>
        <v/>
      </c>
      <c r="L41" s="207" t="str">
        <f t="shared" si="7"/>
        <v/>
      </c>
      <c r="M41" s="207" t="str">
        <f t="shared" si="7"/>
        <v/>
      </c>
      <c r="N41" s="207" t="str">
        <f t="shared" si="7"/>
        <v/>
      </c>
      <c r="O41" s="207" t="str">
        <f t="shared" si="7"/>
        <v/>
      </c>
      <c r="P41" s="207" t="str">
        <f t="shared" si="7"/>
        <v/>
      </c>
      <c r="Q41" s="208" t="str">
        <f t="shared" si="7"/>
        <v/>
      </c>
      <c r="R41" s="198">
        <f>IFERROR(R38/R39,0)</f>
        <v>0</v>
      </c>
      <c r="S41" s="40"/>
      <c r="T41" s="4"/>
    </row>
    <row r="42" spans="2:20" x14ac:dyDescent="0.25">
      <c r="B42" s="2"/>
      <c r="C42" s="20"/>
      <c r="D42" s="116" t="s">
        <v>49</v>
      </c>
      <c r="E42" s="117" t="s">
        <v>54</v>
      </c>
      <c r="F42" s="147"/>
      <c r="G42" s="148"/>
      <c r="H42" s="148"/>
      <c r="I42" s="148"/>
      <c r="J42" s="148"/>
      <c r="K42" s="148"/>
      <c r="L42" s="148"/>
      <c r="M42" s="148"/>
      <c r="N42" s="148"/>
      <c r="O42" s="148"/>
      <c r="P42" s="148"/>
      <c r="Q42" s="149"/>
      <c r="R42" s="122">
        <f t="shared" si="1"/>
        <v>0</v>
      </c>
      <c r="S42" s="40"/>
      <c r="T42" s="4"/>
    </row>
    <row r="43" spans="2:20" x14ac:dyDescent="0.25">
      <c r="B43" s="2"/>
      <c r="C43" s="20"/>
      <c r="D43" s="107" t="s">
        <v>49</v>
      </c>
      <c r="E43" s="112" t="s">
        <v>56</v>
      </c>
      <c r="F43" s="150"/>
      <c r="G43" s="146"/>
      <c r="H43" s="146"/>
      <c r="I43" s="146"/>
      <c r="J43" s="146"/>
      <c r="K43" s="146"/>
      <c r="L43" s="146"/>
      <c r="M43" s="146"/>
      <c r="N43" s="146"/>
      <c r="O43" s="146"/>
      <c r="P43" s="146"/>
      <c r="Q43" s="151"/>
      <c r="R43" s="123">
        <f t="shared" si="1"/>
        <v>0</v>
      </c>
      <c r="S43" s="40"/>
      <c r="T43" s="4"/>
    </row>
    <row r="44" spans="2:20" x14ac:dyDescent="0.25">
      <c r="B44" s="2"/>
      <c r="C44" s="20"/>
      <c r="D44" s="107" t="s">
        <v>49</v>
      </c>
      <c r="E44" s="112" t="s">
        <v>55</v>
      </c>
      <c r="F44" s="152"/>
      <c r="G44" s="153"/>
      <c r="H44" s="153"/>
      <c r="I44" s="153"/>
      <c r="J44" s="153"/>
      <c r="K44" s="153"/>
      <c r="L44" s="153"/>
      <c r="M44" s="153"/>
      <c r="N44" s="153"/>
      <c r="O44" s="153"/>
      <c r="P44" s="153"/>
      <c r="Q44" s="154"/>
      <c r="R44" s="124">
        <f t="shared" si="1"/>
        <v>0</v>
      </c>
      <c r="S44" s="40"/>
      <c r="T44" s="4"/>
    </row>
    <row r="45" spans="2:20" x14ac:dyDescent="0.25">
      <c r="B45" s="2"/>
      <c r="C45" s="20"/>
      <c r="D45" s="118" t="s">
        <v>49</v>
      </c>
      <c r="E45" s="119" t="s">
        <v>57</v>
      </c>
      <c r="F45" s="195"/>
      <c r="G45" s="196"/>
      <c r="H45" s="196"/>
      <c r="I45" s="196"/>
      <c r="J45" s="196"/>
      <c r="K45" s="196"/>
      <c r="L45" s="196"/>
      <c r="M45" s="196"/>
      <c r="N45" s="196"/>
      <c r="O45" s="196"/>
      <c r="P45" s="196"/>
      <c r="Q45" s="197"/>
      <c r="R45" s="140">
        <f t="shared" si="1"/>
        <v>0</v>
      </c>
      <c r="S45" s="40"/>
      <c r="T45" s="4"/>
    </row>
    <row r="46" spans="2:20" ht="16.5" thickBot="1" x14ac:dyDescent="0.3">
      <c r="B46" s="2"/>
      <c r="C46" s="20"/>
      <c r="D46" s="108" t="s">
        <v>49</v>
      </c>
      <c r="E46" s="113" t="s">
        <v>80</v>
      </c>
      <c r="F46" s="206" t="str">
        <f>IFERROR(F43/F44,"")</f>
        <v/>
      </c>
      <c r="G46" s="207" t="str">
        <f t="shared" ref="G46:Q46" si="8">IFERROR(G43/G44,"")</f>
        <v/>
      </c>
      <c r="H46" s="207" t="str">
        <f t="shared" si="8"/>
        <v/>
      </c>
      <c r="I46" s="207" t="str">
        <f t="shared" si="8"/>
        <v/>
      </c>
      <c r="J46" s="207" t="str">
        <f t="shared" si="8"/>
        <v/>
      </c>
      <c r="K46" s="207" t="str">
        <f t="shared" si="8"/>
        <v/>
      </c>
      <c r="L46" s="207" t="str">
        <f t="shared" si="8"/>
        <v/>
      </c>
      <c r="M46" s="207" t="str">
        <f t="shared" si="8"/>
        <v/>
      </c>
      <c r="N46" s="207" t="str">
        <f t="shared" si="8"/>
        <v/>
      </c>
      <c r="O46" s="207" t="str">
        <f t="shared" si="8"/>
        <v/>
      </c>
      <c r="P46" s="207" t="str">
        <f t="shared" si="8"/>
        <v/>
      </c>
      <c r="Q46" s="208" t="str">
        <f t="shared" si="8"/>
        <v/>
      </c>
      <c r="R46" s="198">
        <f>IFERROR(R43/R44,0)</f>
        <v>0</v>
      </c>
      <c r="S46" s="40"/>
      <c r="T46" s="4"/>
    </row>
    <row r="47" spans="2:20" x14ac:dyDescent="0.25">
      <c r="B47" s="2"/>
      <c r="C47" s="20"/>
      <c r="D47" s="116" t="s">
        <v>16</v>
      </c>
      <c r="E47" s="117" t="s">
        <v>54</v>
      </c>
      <c r="F47" s="147"/>
      <c r="G47" s="148"/>
      <c r="H47" s="148"/>
      <c r="I47" s="148"/>
      <c r="J47" s="148"/>
      <c r="K47" s="148"/>
      <c r="L47" s="148"/>
      <c r="M47" s="148"/>
      <c r="N47" s="148"/>
      <c r="O47" s="148"/>
      <c r="P47" s="148"/>
      <c r="Q47" s="149"/>
      <c r="R47" s="122">
        <f t="shared" si="1"/>
        <v>0</v>
      </c>
      <c r="S47" s="40"/>
      <c r="T47" s="4"/>
    </row>
    <row r="48" spans="2:20" x14ac:dyDescent="0.25">
      <c r="B48" s="2"/>
      <c r="C48" s="20"/>
      <c r="D48" s="107" t="s">
        <v>16</v>
      </c>
      <c r="E48" s="112" t="s">
        <v>56</v>
      </c>
      <c r="F48" s="150"/>
      <c r="G48" s="146"/>
      <c r="H48" s="146"/>
      <c r="I48" s="146"/>
      <c r="J48" s="146"/>
      <c r="K48" s="146"/>
      <c r="L48" s="146"/>
      <c r="M48" s="146"/>
      <c r="N48" s="146"/>
      <c r="O48" s="146"/>
      <c r="P48" s="146"/>
      <c r="Q48" s="151"/>
      <c r="R48" s="123">
        <f t="shared" si="1"/>
        <v>0</v>
      </c>
      <c r="S48" s="40"/>
      <c r="T48" s="4"/>
    </row>
    <row r="49" spans="2:20" x14ac:dyDescent="0.25">
      <c r="B49" s="2"/>
      <c r="C49" s="20"/>
      <c r="D49" s="107" t="s">
        <v>16</v>
      </c>
      <c r="E49" s="112" t="s">
        <v>55</v>
      </c>
      <c r="F49" s="152"/>
      <c r="G49" s="153"/>
      <c r="H49" s="153"/>
      <c r="I49" s="153"/>
      <c r="J49" s="153"/>
      <c r="K49" s="153"/>
      <c r="L49" s="153"/>
      <c r="M49" s="153"/>
      <c r="N49" s="153"/>
      <c r="O49" s="153"/>
      <c r="P49" s="153"/>
      <c r="Q49" s="154"/>
      <c r="R49" s="124">
        <f t="shared" si="1"/>
        <v>0</v>
      </c>
      <c r="S49" s="40"/>
      <c r="T49" s="4"/>
    </row>
    <row r="50" spans="2:20" x14ac:dyDescent="0.25">
      <c r="B50" s="2"/>
      <c r="C50" s="20"/>
      <c r="D50" s="118" t="s">
        <v>16</v>
      </c>
      <c r="E50" s="119" t="s">
        <v>57</v>
      </c>
      <c r="F50" s="195"/>
      <c r="G50" s="196"/>
      <c r="H50" s="196"/>
      <c r="I50" s="196"/>
      <c r="J50" s="196"/>
      <c r="K50" s="196"/>
      <c r="L50" s="196"/>
      <c r="M50" s="196"/>
      <c r="N50" s="196"/>
      <c r="O50" s="196"/>
      <c r="P50" s="196"/>
      <c r="Q50" s="197"/>
      <c r="R50" s="140">
        <f t="shared" si="1"/>
        <v>0</v>
      </c>
      <c r="S50" s="40"/>
      <c r="T50" s="4"/>
    </row>
    <row r="51" spans="2:20" s="3" customFormat="1" ht="16.5" thickBot="1" x14ac:dyDescent="0.3">
      <c r="B51" s="2"/>
      <c r="C51" s="20"/>
      <c r="D51" s="108" t="s">
        <v>16</v>
      </c>
      <c r="E51" s="113" t="s">
        <v>80</v>
      </c>
      <c r="F51" s="206" t="str">
        <f>IFERROR(F48/F49,"")</f>
        <v/>
      </c>
      <c r="G51" s="207" t="str">
        <f t="shared" ref="G51:Q51" si="9">IFERROR(G48/G49,"")</f>
        <v/>
      </c>
      <c r="H51" s="207" t="str">
        <f t="shared" si="9"/>
        <v/>
      </c>
      <c r="I51" s="207" t="str">
        <f t="shared" si="9"/>
        <v/>
      </c>
      <c r="J51" s="207" t="str">
        <f t="shared" si="9"/>
        <v/>
      </c>
      <c r="K51" s="207" t="str">
        <f t="shared" si="9"/>
        <v/>
      </c>
      <c r="L51" s="207" t="str">
        <f t="shared" si="9"/>
        <v/>
      </c>
      <c r="M51" s="207" t="str">
        <f t="shared" si="9"/>
        <v/>
      </c>
      <c r="N51" s="207" t="str">
        <f t="shared" si="9"/>
        <v/>
      </c>
      <c r="O51" s="207" t="str">
        <f t="shared" si="9"/>
        <v/>
      </c>
      <c r="P51" s="207" t="str">
        <f t="shared" si="9"/>
        <v/>
      </c>
      <c r="Q51" s="208" t="str">
        <f t="shared" si="9"/>
        <v/>
      </c>
      <c r="R51" s="198">
        <f>IFERROR(R48/R49,0)</f>
        <v>0</v>
      </c>
      <c r="S51" s="40"/>
      <c r="T51" s="4"/>
    </row>
    <row r="52" spans="2:20" s="3" customFormat="1" x14ac:dyDescent="0.25">
      <c r="B52" s="2"/>
      <c r="C52" s="20"/>
      <c r="D52" s="331" t="s">
        <v>128</v>
      </c>
      <c r="E52" s="111" t="s">
        <v>54</v>
      </c>
      <c r="F52" s="147"/>
      <c r="G52" s="148"/>
      <c r="H52" s="148"/>
      <c r="I52" s="148"/>
      <c r="J52" s="148"/>
      <c r="K52" s="148"/>
      <c r="L52" s="148"/>
      <c r="M52" s="148"/>
      <c r="N52" s="148"/>
      <c r="O52" s="148"/>
      <c r="P52" s="148"/>
      <c r="Q52" s="149"/>
      <c r="R52" s="122">
        <f t="shared" ref="R52:R55" si="10">SUM(F52:Q52)</f>
        <v>0</v>
      </c>
      <c r="S52" s="40"/>
      <c r="T52" s="4"/>
    </row>
    <row r="53" spans="2:20" s="3" customFormat="1" x14ac:dyDescent="0.25">
      <c r="B53" s="2"/>
      <c r="C53" s="20"/>
      <c r="D53" s="326" t="s">
        <v>128</v>
      </c>
      <c r="E53" s="112" t="s">
        <v>56</v>
      </c>
      <c r="F53" s="150"/>
      <c r="G53" s="146"/>
      <c r="H53" s="146"/>
      <c r="I53" s="146"/>
      <c r="J53" s="146"/>
      <c r="K53" s="146"/>
      <c r="L53" s="146"/>
      <c r="M53" s="146"/>
      <c r="N53" s="146"/>
      <c r="O53" s="146"/>
      <c r="P53" s="146"/>
      <c r="Q53" s="151"/>
      <c r="R53" s="123">
        <f t="shared" si="10"/>
        <v>0</v>
      </c>
      <c r="S53" s="40"/>
      <c r="T53" s="4"/>
    </row>
    <row r="54" spans="2:20" s="3" customFormat="1" x14ac:dyDescent="0.25">
      <c r="B54" s="2"/>
      <c r="C54" s="20"/>
      <c r="D54" s="326" t="s">
        <v>128</v>
      </c>
      <c r="E54" s="112" t="s">
        <v>55</v>
      </c>
      <c r="F54" s="152"/>
      <c r="G54" s="153"/>
      <c r="H54" s="153"/>
      <c r="I54" s="153"/>
      <c r="J54" s="153"/>
      <c r="K54" s="153"/>
      <c r="L54" s="153"/>
      <c r="M54" s="153"/>
      <c r="N54" s="153"/>
      <c r="O54" s="153"/>
      <c r="P54" s="153"/>
      <c r="Q54" s="154"/>
      <c r="R54" s="124">
        <f t="shared" si="10"/>
        <v>0</v>
      </c>
      <c r="S54" s="40"/>
      <c r="T54" s="4"/>
    </row>
    <row r="55" spans="2:20" s="3" customFormat="1" x14ac:dyDescent="0.25">
      <c r="B55" s="2"/>
      <c r="C55" s="20"/>
      <c r="D55" s="327" t="s">
        <v>128</v>
      </c>
      <c r="E55" s="119" t="s">
        <v>57</v>
      </c>
      <c r="F55" s="195"/>
      <c r="G55" s="196"/>
      <c r="H55" s="196"/>
      <c r="I55" s="196"/>
      <c r="J55" s="196"/>
      <c r="K55" s="196"/>
      <c r="L55" s="196"/>
      <c r="M55" s="196"/>
      <c r="N55" s="196"/>
      <c r="O55" s="196"/>
      <c r="P55" s="196"/>
      <c r="Q55" s="197"/>
      <c r="R55" s="140">
        <f t="shared" si="10"/>
        <v>0</v>
      </c>
      <c r="S55" s="40"/>
      <c r="T55" s="4"/>
    </row>
    <row r="56" spans="2:20" s="3" customFormat="1" ht="16.5" thickBot="1" x14ac:dyDescent="0.3">
      <c r="B56" s="2"/>
      <c r="C56" s="20"/>
      <c r="D56" s="332" t="s">
        <v>128</v>
      </c>
      <c r="E56" s="113" t="s">
        <v>80</v>
      </c>
      <c r="F56" s="206" t="str">
        <f>IFERROR(F53/F54,"")</f>
        <v/>
      </c>
      <c r="G56" s="207" t="str">
        <f t="shared" ref="G56:Q56" si="11">IFERROR(G53/G54,"")</f>
        <v/>
      </c>
      <c r="H56" s="207" t="str">
        <f t="shared" si="11"/>
        <v/>
      </c>
      <c r="I56" s="207" t="str">
        <f t="shared" si="11"/>
        <v/>
      </c>
      <c r="J56" s="207" t="str">
        <f t="shared" si="11"/>
        <v/>
      </c>
      <c r="K56" s="207" t="str">
        <f t="shared" si="11"/>
        <v/>
      </c>
      <c r="L56" s="207" t="str">
        <f t="shared" si="11"/>
        <v/>
      </c>
      <c r="M56" s="207" t="str">
        <f t="shared" si="11"/>
        <v/>
      </c>
      <c r="N56" s="207" t="str">
        <f t="shared" si="11"/>
        <v/>
      </c>
      <c r="O56" s="207" t="str">
        <f t="shared" si="11"/>
        <v/>
      </c>
      <c r="P56" s="207" t="str">
        <f t="shared" si="11"/>
        <v/>
      </c>
      <c r="Q56" s="208" t="str">
        <f t="shared" si="11"/>
        <v/>
      </c>
      <c r="R56" s="198">
        <f>IFERROR(R53/R54,0)</f>
        <v>0</v>
      </c>
      <c r="S56" s="40"/>
      <c r="T56" s="4"/>
    </row>
    <row r="57" spans="2:20" s="3" customFormat="1" x14ac:dyDescent="0.25">
      <c r="B57" s="2"/>
      <c r="C57" s="20"/>
      <c r="D57" s="116" t="s">
        <v>17</v>
      </c>
      <c r="E57" s="117" t="s">
        <v>54</v>
      </c>
      <c r="F57" s="188"/>
      <c r="G57" s="189"/>
      <c r="H57" s="189"/>
      <c r="I57" s="189"/>
      <c r="J57" s="189"/>
      <c r="K57" s="189"/>
      <c r="L57" s="189"/>
      <c r="M57" s="189"/>
      <c r="N57" s="189"/>
      <c r="O57" s="189"/>
      <c r="P57" s="189"/>
      <c r="Q57" s="190"/>
      <c r="R57" s="191"/>
      <c r="S57" s="40"/>
      <c r="T57" s="4"/>
    </row>
    <row r="58" spans="2:20" s="3" customFormat="1" x14ac:dyDescent="0.25">
      <c r="B58" s="2"/>
      <c r="C58" s="20"/>
      <c r="D58" s="107" t="s">
        <v>17</v>
      </c>
      <c r="E58" s="112" t="s">
        <v>56</v>
      </c>
      <c r="F58" s="150"/>
      <c r="G58" s="146"/>
      <c r="H58" s="146"/>
      <c r="I58" s="146"/>
      <c r="J58" s="146"/>
      <c r="K58" s="146"/>
      <c r="L58" s="146"/>
      <c r="M58" s="146"/>
      <c r="N58" s="146"/>
      <c r="O58" s="146"/>
      <c r="P58" s="146"/>
      <c r="Q58" s="151"/>
      <c r="R58" s="123">
        <f t="shared" ref="R58:R59" si="12">SUM(F58:Q58)</f>
        <v>0</v>
      </c>
      <c r="S58" s="40"/>
      <c r="T58" s="4"/>
    </row>
    <row r="59" spans="2:20" s="3" customFormat="1" x14ac:dyDescent="0.25">
      <c r="B59" s="2"/>
      <c r="C59" s="20"/>
      <c r="D59" s="107" t="s">
        <v>17</v>
      </c>
      <c r="E59" s="112" t="s">
        <v>55</v>
      </c>
      <c r="F59" s="152"/>
      <c r="G59" s="153"/>
      <c r="H59" s="153"/>
      <c r="I59" s="153"/>
      <c r="J59" s="153"/>
      <c r="K59" s="153"/>
      <c r="L59" s="153"/>
      <c r="M59" s="153"/>
      <c r="N59" s="153"/>
      <c r="O59" s="153"/>
      <c r="P59" s="153"/>
      <c r="Q59" s="154"/>
      <c r="R59" s="124">
        <f t="shared" si="12"/>
        <v>0</v>
      </c>
      <c r="S59" s="40"/>
      <c r="T59" s="4"/>
    </row>
    <row r="60" spans="2:20" s="3" customFormat="1" x14ac:dyDescent="0.25">
      <c r="B60" s="2"/>
      <c r="C60" s="20"/>
      <c r="D60" s="118" t="s">
        <v>17</v>
      </c>
      <c r="E60" s="119" t="s">
        <v>57</v>
      </c>
      <c r="F60" s="199"/>
      <c r="G60" s="200"/>
      <c r="H60" s="200"/>
      <c r="I60" s="200"/>
      <c r="J60" s="200"/>
      <c r="K60" s="200"/>
      <c r="L60" s="200"/>
      <c r="M60" s="200"/>
      <c r="N60" s="200"/>
      <c r="O60" s="200"/>
      <c r="P60" s="200"/>
      <c r="Q60" s="201"/>
      <c r="R60" s="202"/>
      <c r="S60" s="40"/>
      <c r="T60" s="4"/>
    </row>
    <row r="61" spans="2:20" s="3" customFormat="1" ht="16.5" thickBot="1" x14ac:dyDescent="0.3">
      <c r="B61" s="2"/>
      <c r="C61" s="20"/>
      <c r="D61" s="108" t="s">
        <v>17</v>
      </c>
      <c r="E61" s="113" t="s">
        <v>80</v>
      </c>
      <c r="F61" s="206" t="str">
        <f>IFERROR(F58/F59,"")</f>
        <v/>
      </c>
      <c r="G61" s="207" t="str">
        <f t="shared" ref="G61:Q61" si="13">IFERROR(G58/G59,"")</f>
        <v/>
      </c>
      <c r="H61" s="207" t="str">
        <f t="shared" si="13"/>
        <v/>
      </c>
      <c r="I61" s="207" t="str">
        <f t="shared" si="13"/>
        <v/>
      </c>
      <c r="J61" s="207" t="str">
        <f t="shared" si="13"/>
        <v/>
      </c>
      <c r="K61" s="207" t="str">
        <f t="shared" si="13"/>
        <v/>
      </c>
      <c r="L61" s="207" t="str">
        <f t="shared" si="13"/>
        <v/>
      </c>
      <c r="M61" s="207" t="str">
        <f t="shared" si="13"/>
        <v/>
      </c>
      <c r="N61" s="207" t="str">
        <f t="shared" si="13"/>
        <v/>
      </c>
      <c r="O61" s="207" t="str">
        <f t="shared" si="13"/>
        <v/>
      </c>
      <c r="P61" s="207" t="str">
        <f t="shared" si="13"/>
        <v/>
      </c>
      <c r="Q61" s="208" t="str">
        <f t="shared" si="13"/>
        <v/>
      </c>
      <c r="R61" s="198">
        <f>IFERROR(R58/R59,0)</f>
        <v>0</v>
      </c>
      <c r="S61" s="40"/>
      <c r="T61" s="4"/>
    </row>
    <row r="62" spans="2:20" s="3" customFormat="1" x14ac:dyDescent="0.25">
      <c r="B62" s="2"/>
      <c r="C62" s="20"/>
      <c r="D62" s="116" t="s">
        <v>50</v>
      </c>
      <c r="E62" s="117" t="s">
        <v>54</v>
      </c>
      <c r="F62" s="188"/>
      <c r="G62" s="189"/>
      <c r="H62" s="189"/>
      <c r="I62" s="189"/>
      <c r="J62" s="189"/>
      <c r="K62" s="189"/>
      <c r="L62" s="189"/>
      <c r="M62" s="189"/>
      <c r="N62" s="189"/>
      <c r="O62" s="189"/>
      <c r="P62" s="189"/>
      <c r="Q62" s="190"/>
      <c r="R62" s="191"/>
      <c r="S62" s="40"/>
      <c r="T62" s="4"/>
    </row>
    <row r="63" spans="2:20" s="3" customFormat="1" x14ac:dyDescent="0.25">
      <c r="B63" s="2"/>
      <c r="C63" s="20"/>
      <c r="D63" s="107" t="s">
        <v>50</v>
      </c>
      <c r="E63" s="112" t="s">
        <v>56</v>
      </c>
      <c r="F63" s="150"/>
      <c r="G63" s="146"/>
      <c r="H63" s="146"/>
      <c r="I63" s="146"/>
      <c r="J63" s="146"/>
      <c r="K63" s="146"/>
      <c r="L63" s="146"/>
      <c r="M63" s="146"/>
      <c r="N63" s="146"/>
      <c r="O63" s="146"/>
      <c r="P63" s="146"/>
      <c r="Q63" s="151"/>
      <c r="R63" s="123">
        <f t="shared" si="1"/>
        <v>0</v>
      </c>
      <c r="S63" s="40"/>
      <c r="T63" s="4"/>
    </row>
    <row r="64" spans="2:20" s="3" customFormat="1" x14ac:dyDescent="0.25">
      <c r="B64" s="2"/>
      <c r="C64" s="20"/>
      <c r="D64" s="107" t="s">
        <v>50</v>
      </c>
      <c r="E64" s="112" t="s">
        <v>55</v>
      </c>
      <c r="F64" s="152"/>
      <c r="G64" s="153"/>
      <c r="H64" s="153"/>
      <c r="I64" s="153"/>
      <c r="J64" s="153"/>
      <c r="K64" s="153"/>
      <c r="L64" s="153"/>
      <c r="M64" s="153"/>
      <c r="N64" s="153"/>
      <c r="O64" s="153"/>
      <c r="P64" s="153"/>
      <c r="Q64" s="154"/>
      <c r="R64" s="124">
        <f t="shared" si="1"/>
        <v>0</v>
      </c>
      <c r="S64" s="40"/>
      <c r="T64" s="4"/>
    </row>
    <row r="65" spans="1:20" x14ac:dyDescent="0.25">
      <c r="B65" s="2"/>
      <c r="C65" s="20"/>
      <c r="D65" s="118" t="s">
        <v>50</v>
      </c>
      <c r="E65" s="119" t="s">
        <v>57</v>
      </c>
      <c r="F65" s="199"/>
      <c r="G65" s="200"/>
      <c r="H65" s="200"/>
      <c r="I65" s="200"/>
      <c r="J65" s="200"/>
      <c r="K65" s="200"/>
      <c r="L65" s="200"/>
      <c r="M65" s="200"/>
      <c r="N65" s="200"/>
      <c r="O65" s="200"/>
      <c r="P65" s="200"/>
      <c r="Q65" s="201"/>
      <c r="R65" s="202"/>
      <c r="S65" s="40"/>
      <c r="T65" s="4"/>
    </row>
    <row r="66" spans="1:20" ht="16.5" thickBot="1" x14ac:dyDescent="0.3">
      <c r="B66" s="2"/>
      <c r="C66" s="20"/>
      <c r="D66" s="108" t="s">
        <v>50</v>
      </c>
      <c r="E66" s="113" t="s">
        <v>80</v>
      </c>
      <c r="F66" s="206" t="str">
        <f>IFERROR(F63/F64,"")</f>
        <v/>
      </c>
      <c r="G66" s="207" t="str">
        <f t="shared" ref="G66:Q66" si="14">IFERROR(G63/G64,"")</f>
        <v/>
      </c>
      <c r="H66" s="207" t="str">
        <f t="shared" si="14"/>
        <v/>
      </c>
      <c r="I66" s="207" t="str">
        <f t="shared" si="14"/>
        <v/>
      </c>
      <c r="J66" s="207" t="str">
        <f t="shared" si="14"/>
        <v/>
      </c>
      <c r="K66" s="207" t="str">
        <f t="shared" si="14"/>
        <v/>
      </c>
      <c r="L66" s="207" t="str">
        <f t="shared" si="14"/>
        <v/>
      </c>
      <c r="M66" s="207" t="str">
        <f t="shared" si="14"/>
        <v/>
      </c>
      <c r="N66" s="207" t="str">
        <f t="shared" si="14"/>
        <v/>
      </c>
      <c r="O66" s="207" t="str">
        <f t="shared" si="14"/>
        <v/>
      </c>
      <c r="P66" s="207" t="str">
        <f t="shared" si="14"/>
        <v/>
      </c>
      <c r="Q66" s="208" t="str">
        <f t="shared" si="14"/>
        <v/>
      </c>
      <c r="R66" s="198">
        <f>IFERROR(R63/R64,0)</f>
        <v>0</v>
      </c>
      <c r="S66" s="40"/>
      <c r="T66" s="4"/>
    </row>
    <row r="67" spans="1:20" x14ac:dyDescent="0.25">
      <c r="B67" s="2"/>
      <c r="C67" s="20"/>
      <c r="D67" s="116" t="s">
        <v>51</v>
      </c>
      <c r="E67" s="117" t="s">
        <v>54</v>
      </c>
      <c r="F67" s="188"/>
      <c r="G67" s="189"/>
      <c r="H67" s="189"/>
      <c r="I67" s="189"/>
      <c r="J67" s="189"/>
      <c r="K67" s="189"/>
      <c r="L67" s="189"/>
      <c r="M67" s="189"/>
      <c r="N67" s="189"/>
      <c r="O67" s="189"/>
      <c r="P67" s="189"/>
      <c r="Q67" s="190"/>
      <c r="R67" s="191"/>
      <c r="S67" s="40"/>
      <c r="T67" s="4"/>
    </row>
    <row r="68" spans="1:20" x14ac:dyDescent="0.25">
      <c r="B68" s="2"/>
      <c r="C68" s="20"/>
      <c r="D68" s="107" t="s">
        <v>51</v>
      </c>
      <c r="E68" s="112" t="s">
        <v>56</v>
      </c>
      <c r="F68" s="150"/>
      <c r="G68" s="146"/>
      <c r="H68" s="146"/>
      <c r="I68" s="146"/>
      <c r="J68" s="146"/>
      <c r="K68" s="146"/>
      <c r="L68" s="146"/>
      <c r="M68" s="146"/>
      <c r="N68" s="146"/>
      <c r="O68" s="146"/>
      <c r="P68" s="146"/>
      <c r="Q68" s="151"/>
      <c r="R68" s="123">
        <f t="shared" si="1"/>
        <v>0</v>
      </c>
      <c r="S68" s="40"/>
      <c r="T68" s="4"/>
    </row>
    <row r="69" spans="1:20" x14ac:dyDescent="0.25">
      <c r="B69" s="2"/>
      <c r="C69" s="20"/>
      <c r="D69" s="107" t="s">
        <v>51</v>
      </c>
      <c r="E69" s="112" t="s">
        <v>55</v>
      </c>
      <c r="F69" s="152"/>
      <c r="G69" s="153"/>
      <c r="H69" s="153"/>
      <c r="I69" s="153"/>
      <c r="J69" s="153"/>
      <c r="K69" s="153"/>
      <c r="L69" s="153"/>
      <c r="M69" s="153"/>
      <c r="N69" s="153"/>
      <c r="O69" s="153"/>
      <c r="P69" s="153"/>
      <c r="Q69" s="154"/>
      <c r="R69" s="124">
        <f t="shared" si="1"/>
        <v>0</v>
      </c>
      <c r="S69" s="40"/>
      <c r="T69" s="4"/>
    </row>
    <row r="70" spans="1:20" x14ac:dyDescent="0.25">
      <c r="B70" s="2"/>
      <c r="C70" s="20"/>
      <c r="D70" s="118" t="s">
        <v>51</v>
      </c>
      <c r="E70" s="119" t="s">
        <v>57</v>
      </c>
      <c r="F70" s="199"/>
      <c r="G70" s="200"/>
      <c r="H70" s="200"/>
      <c r="I70" s="200"/>
      <c r="J70" s="200"/>
      <c r="K70" s="200"/>
      <c r="L70" s="200"/>
      <c r="M70" s="200"/>
      <c r="N70" s="200"/>
      <c r="O70" s="200"/>
      <c r="P70" s="200"/>
      <c r="Q70" s="201"/>
      <c r="R70" s="202"/>
      <c r="S70" s="40"/>
      <c r="T70" s="4"/>
    </row>
    <row r="71" spans="1:20" ht="16.5" thickBot="1" x14ac:dyDescent="0.3">
      <c r="B71" s="2"/>
      <c r="C71" s="20"/>
      <c r="D71" s="108" t="s">
        <v>51</v>
      </c>
      <c r="E71" s="113" t="s">
        <v>80</v>
      </c>
      <c r="F71" s="206" t="str">
        <f>IFERROR(F68/F69,"")</f>
        <v/>
      </c>
      <c r="G71" s="207" t="str">
        <f t="shared" ref="G71:Q71" si="15">IFERROR(G68/G69,"")</f>
        <v/>
      </c>
      <c r="H71" s="207" t="str">
        <f t="shared" si="15"/>
        <v/>
      </c>
      <c r="I71" s="207" t="str">
        <f t="shared" si="15"/>
        <v/>
      </c>
      <c r="J71" s="207" t="str">
        <f t="shared" si="15"/>
        <v/>
      </c>
      <c r="K71" s="207" t="str">
        <f t="shared" si="15"/>
        <v/>
      </c>
      <c r="L71" s="207" t="str">
        <f t="shared" si="15"/>
        <v/>
      </c>
      <c r="M71" s="207" t="str">
        <f t="shared" si="15"/>
        <v/>
      </c>
      <c r="N71" s="207" t="str">
        <f t="shared" si="15"/>
        <v/>
      </c>
      <c r="O71" s="207" t="str">
        <f t="shared" si="15"/>
        <v/>
      </c>
      <c r="P71" s="207" t="str">
        <f t="shared" si="15"/>
        <v/>
      </c>
      <c r="Q71" s="208" t="str">
        <f t="shared" si="15"/>
        <v/>
      </c>
      <c r="R71" s="198">
        <f>IFERROR(R68/R69,0)</f>
        <v>0</v>
      </c>
      <c r="S71" s="40"/>
      <c r="T71" s="4"/>
    </row>
    <row r="72" spans="1:20" x14ac:dyDescent="0.25">
      <c r="B72" s="2"/>
      <c r="C72" s="20"/>
      <c r="D72" s="116" t="s">
        <v>81</v>
      </c>
      <c r="E72" s="117" t="s">
        <v>54</v>
      </c>
      <c r="F72" s="147"/>
      <c r="G72" s="148"/>
      <c r="H72" s="148"/>
      <c r="I72" s="148"/>
      <c r="J72" s="148"/>
      <c r="K72" s="148"/>
      <c r="L72" s="148"/>
      <c r="M72" s="148"/>
      <c r="N72" s="148"/>
      <c r="O72" s="148"/>
      <c r="P72" s="148"/>
      <c r="Q72" s="149"/>
      <c r="R72" s="122">
        <f t="shared" si="1"/>
        <v>0</v>
      </c>
      <c r="S72" s="40"/>
      <c r="T72" s="4"/>
    </row>
    <row r="73" spans="1:20" x14ac:dyDescent="0.25">
      <c r="B73" s="2"/>
      <c r="C73" s="20"/>
      <c r="D73" s="107" t="s">
        <v>81</v>
      </c>
      <c r="E73" s="112" t="s">
        <v>56</v>
      </c>
      <c r="F73" s="150"/>
      <c r="G73" s="146"/>
      <c r="H73" s="146"/>
      <c r="I73" s="146"/>
      <c r="J73" s="146"/>
      <c r="K73" s="146"/>
      <c r="L73" s="146"/>
      <c r="M73" s="146"/>
      <c r="N73" s="146"/>
      <c r="O73" s="146"/>
      <c r="P73" s="146"/>
      <c r="Q73" s="151"/>
      <c r="R73" s="123">
        <f t="shared" si="1"/>
        <v>0</v>
      </c>
      <c r="S73" s="40"/>
      <c r="T73" s="4"/>
    </row>
    <row r="74" spans="1:20" x14ac:dyDescent="0.25">
      <c r="B74" s="2"/>
      <c r="C74" s="20"/>
      <c r="D74" s="107" t="s">
        <v>81</v>
      </c>
      <c r="E74" s="112" t="s">
        <v>55</v>
      </c>
      <c r="F74" s="152"/>
      <c r="G74" s="153"/>
      <c r="H74" s="153"/>
      <c r="I74" s="153"/>
      <c r="J74" s="153"/>
      <c r="K74" s="153"/>
      <c r="L74" s="153"/>
      <c r="M74" s="153"/>
      <c r="N74" s="153"/>
      <c r="O74" s="153"/>
      <c r="P74" s="153"/>
      <c r="Q74" s="154"/>
      <c r="R74" s="124">
        <f t="shared" si="1"/>
        <v>0</v>
      </c>
      <c r="S74" s="40"/>
      <c r="T74" s="4"/>
    </row>
    <row r="75" spans="1:20" x14ac:dyDescent="0.25">
      <c r="B75" s="2"/>
      <c r="C75" s="20"/>
      <c r="D75" s="118" t="s">
        <v>81</v>
      </c>
      <c r="E75" s="119" t="s">
        <v>57</v>
      </c>
      <c r="F75" s="195"/>
      <c r="G75" s="196"/>
      <c r="H75" s="196"/>
      <c r="I75" s="196"/>
      <c r="J75" s="196"/>
      <c r="K75" s="196"/>
      <c r="L75" s="196"/>
      <c r="M75" s="196"/>
      <c r="N75" s="196"/>
      <c r="O75" s="196"/>
      <c r="P75" s="196"/>
      <c r="Q75" s="197"/>
      <c r="R75" s="140">
        <f t="shared" si="1"/>
        <v>0</v>
      </c>
      <c r="S75" s="40"/>
      <c r="T75" s="4"/>
    </row>
    <row r="76" spans="1:20" ht="16.5" thickBot="1" x14ac:dyDescent="0.3">
      <c r="B76" s="2"/>
      <c r="C76" s="20"/>
      <c r="D76" s="108" t="s">
        <v>81</v>
      </c>
      <c r="E76" s="113" t="s">
        <v>80</v>
      </c>
      <c r="F76" s="206" t="str">
        <f>IFERROR(F73/F74,"")</f>
        <v/>
      </c>
      <c r="G76" s="207" t="str">
        <f t="shared" ref="G76:Q76" si="16">IFERROR(G73/G74,"")</f>
        <v/>
      </c>
      <c r="H76" s="207" t="str">
        <f t="shared" si="16"/>
        <v/>
      </c>
      <c r="I76" s="207" t="str">
        <f t="shared" si="16"/>
        <v/>
      </c>
      <c r="J76" s="207" t="str">
        <f t="shared" si="16"/>
        <v/>
      </c>
      <c r="K76" s="207" t="str">
        <f t="shared" si="16"/>
        <v/>
      </c>
      <c r="L76" s="207" t="str">
        <f t="shared" si="16"/>
        <v/>
      </c>
      <c r="M76" s="207" t="str">
        <f t="shared" si="16"/>
        <v/>
      </c>
      <c r="N76" s="207" t="str">
        <f t="shared" si="16"/>
        <v/>
      </c>
      <c r="O76" s="207" t="str">
        <f t="shared" si="16"/>
        <v/>
      </c>
      <c r="P76" s="207" t="str">
        <f t="shared" si="16"/>
        <v/>
      </c>
      <c r="Q76" s="208" t="str">
        <f t="shared" si="16"/>
        <v/>
      </c>
      <c r="R76" s="198">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D4</f>
        <v>Upstate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D6</f>
        <v xml:space="preserve">Contractor Name : </v>
      </c>
      <c r="E83" s="28"/>
      <c r="F83" s="6"/>
      <c r="G83" s="6"/>
      <c r="H83" s="6"/>
      <c r="I83" s="6"/>
      <c r="J83" s="6"/>
      <c r="K83" s="6"/>
      <c r="L83" s="6"/>
      <c r="M83" s="6"/>
      <c r="N83" s="6"/>
      <c r="O83" s="6"/>
      <c r="P83" s="6"/>
      <c r="Q83" s="6"/>
      <c r="R83" s="6"/>
      <c r="S83" s="6"/>
      <c r="T83" s="4"/>
    </row>
    <row r="84" spans="1:27" x14ac:dyDescent="0.25">
      <c r="A84" s="1"/>
      <c r="B84" s="2"/>
      <c r="D84" s="63" t="str">
        <f>D7</f>
        <v>Contract Year 1 :  08/01/2022 - 07/31/2023</v>
      </c>
      <c r="E84" s="63"/>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8"/>
      <c r="D86" s="19" t="s">
        <v>59</v>
      </c>
      <c r="E86" s="103"/>
      <c r="F86" s="8"/>
      <c r="G86" s="8"/>
      <c r="H86" s="8"/>
      <c r="I86" s="8"/>
      <c r="J86" s="8"/>
      <c r="K86" s="8"/>
      <c r="L86" s="8"/>
      <c r="M86" s="8"/>
      <c r="N86" s="8"/>
      <c r="O86" s="8"/>
      <c r="P86" s="9"/>
      <c r="Q86" s="10"/>
      <c r="R86" s="69"/>
      <c r="S86" s="70"/>
      <c r="T86" s="4"/>
    </row>
    <row r="87" spans="1:27" ht="16.5" thickBot="1" x14ac:dyDescent="0.3">
      <c r="B87" s="2"/>
      <c r="C87" s="20"/>
      <c r="S87" s="71"/>
      <c r="T87" s="4"/>
    </row>
    <row r="88" spans="1:27" ht="16.5" thickBot="1" x14ac:dyDescent="0.3">
      <c r="B88" s="2"/>
      <c r="C88" s="20"/>
      <c r="D88" s="104" t="s">
        <v>52</v>
      </c>
      <c r="E88" s="110" t="s">
        <v>53</v>
      </c>
      <c r="F88" s="109">
        <f>F$11</f>
        <v>44774</v>
      </c>
      <c r="G88" s="105">
        <f t="shared" ref="G88:Q88" si="17">G$11</f>
        <v>44805</v>
      </c>
      <c r="H88" s="105">
        <f t="shared" si="17"/>
        <v>44835</v>
      </c>
      <c r="I88" s="105">
        <f t="shared" si="17"/>
        <v>44866</v>
      </c>
      <c r="J88" s="105">
        <f t="shared" si="17"/>
        <v>44896</v>
      </c>
      <c r="K88" s="105">
        <f t="shared" si="17"/>
        <v>44927</v>
      </c>
      <c r="L88" s="105">
        <f t="shared" si="17"/>
        <v>44958</v>
      </c>
      <c r="M88" s="105">
        <f t="shared" si="17"/>
        <v>44986</v>
      </c>
      <c r="N88" s="105">
        <f t="shared" si="17"/>
        <v>45017</v>
      </c>
      <c r="O88" s="105">
        <f t="shared" si="17"/>
        <v>45047</v>
      </c>
      <c r="P88" s="105">
        <f t="shared" si="17"/>
        <v>45078</v>
      </c>
      <c r="Q88" s="114">
        <f t="shared" si="17"/>
        <v>45138</v>
      </c>
      <c r="R88" s="115" t="s">
        <v>27</v>
      </c>
      <c r="S88" s="71"/>
      <c r="T88" s="4"/>
    </row>
    <row r="89" spans="1:27" x14ac:dyDescent="0.25">
      <c r="B89" s="2"/>
      <c r="C89" s="20"/>
      <c r="D89" s="106" t="s">
        <v>27</v>
      </c>
      <c r="E89" s="111" t="s">
        <v>54</v>
      </c>
      <c r="F89" s="128">
        <f t="shared" ref="F89:P89" si="18">SUMIFS(F$12:F$76,$E$12:$E$76,$E89)</f>
        <v>0</v>
      </c>
      <c r="G89" s="129">
        <f t="shared" si="18"/>
        <v>0</v>
      </c>
      <c r="H89" s="129">
        <f t="shared" si="18"/>
        <v>0</v>
      </c>
      <c r="I89" s="129">
        <f t="shared" si="18"/>
        <v>0</v>
      </c>
      <c r="J89" s="129">
        <f t="shared" si="18"/>
        <v>0</v>
      </c>
      <c r="K89" s="129">
        <f t="shared" si="18"/>
        <v>0</v>
      </c>
      <c r="L89" s="129">
        <f t="shared" si="18"/>
        <v>0</v>
      </c>
      <c r="M89" s="129">
        <f t="shared" si="18"/>
        <v>0</v>
      </c>
      <c r="N89" s="129">
        <f t="shared" si="18"/>
        <v>0</v>
      </c>
      <c r="O89" s="129">
        <f t="shared" si="18"/>
        <v>0</v>
      </c>
      <c r="P89" s="129">
        <f t="shared" si="18"/>
        <v>0</v>
      </c>
      <c r="Q89" s="130">
        <f>SUMIFS(Q$12:Q$76,$E$12:$E$76,$E89)</f>
        <v>0</v>
      </c>
      <c r="R89" s="122">
        <f>SUM(F89:Q89)</f>
        <v>0</v>
      </c>
      <c r="S89" s="71"/>
      <c r="T89" s="4"/>
    </row>
    <row r="90" spans="1:27" x14ac:dyDescent="0.25">
      <c r="B90" s="2"/>
      <c r="C90" s="20"/>
      <c r="D90" s="107" t="s">
        <v>27</v>
      </c>
      <c r="E90" s="112" t="s">
        <v>56</v>
      </c>
      <c r="F90" s="131">
        <f t="shared" ref="F90:P90" si="19">SUMIFS(F$12:F$76,$E$12:$E$76,$E90)</f>
        <v>0</v>
      </c>
      <c r="G90" s="43">
        <f t="shared" si="19"/>
        <v>0</v>
      </c>
      <c r="H90" s="43">
        <f t="shared" si="19"/>
        <v>0</v>
      </c>
      <c r="I90" s="43">
        <f t="shared" si="19"/>
        <v>0</v>
      </c>
      <c r="J90" s="43">
        <f t="shared" si="19"/>
        <v>0</v>
      </c>
      <c r="K90" s="43">
        <f t="shared" si="19"/>
        <v>0</v>
      </c>
      <c r="L90" s="43">
        <f t="shared" si="19"/>
        <v>0</v>
      </c>
      <c r="M90" s="43">
        <f t="shared" si="19"/>
        <v>0</v>
      </c>
      <c r="N90" s="43">
        <f t="shared" si="19"/>
        <v>0</v>
      </c>
      <c r="O90" s="43">
        <f t="shared" si="19"/>
        <v>0</v>
      </c>
      <c r="P90" s="43">
        <f t="shared" si="19"/>
        <v>0</v>
      </c>
      <c r="Q90" s="132">
        <f>SUMIFS(Q$12:Q$76,$E$12:$E$76,$E90)</f>
        <v>0</v>
      </c>
      <c r="R90" s="123">
        <f t="shared" ref="R90:R92" si="20">SUM(F90:Q90)</f>
        <v>0</v>
      </c>
      <c r="S90" s="71"/>
      <c r="T90" s="4"/>
    </row>
    <row r="91" spans="1:27" x14ac:dyDescent="0.25">
      <c r="B91" s="2"/>
      <c r="C91" s="20"/>
      <c r="D91" s="107" t="s">
        <v>27</v>
      </c>
      <c r="E91" s="112" t="s">
        <v>55</v>
      </c>
      <c r="F91" s="152"/>
      <c r="G91" s="153"/>
      <c r="H91" s="153"/>
      <c r="I91" s="153"/>
      <c r="J91" s="153"/>
      <c r="K91" s="153"/>
      <c r="L91" s="153"/>
      <c r="M91" s="153"/>
      <c r="N91" s="153"/>
      <c r="O91" s="153"/>
      <c r="P91" s="153"/>
      <c r="Q91" s="154"/>
      <c r="R91" s="124">
        <f t="shared" si="20"/>
        <v>0</v>
      </c>
      <c r="S91" s="71"/>
      <c r="T91" s="4"/>
    </row>
    <row r="92" spans="1:27" x14ac:dyDescent="0.25">
      <c r="B92" s="2"/>
      <c r="C92" s="20"/>
      <c r="D92" s="118" t="s">
        <v>27</v>
      </c>
      <c r="E92" s="119" t="s">
        <v>57</v>
      </c>
      <c r="F92" s="137">
        <f>SUMIFS(F$12:F$76,$E$12:$E$76,$E92)</f>
        <v>0</v>
      </c>
      <c r="G92" s="138">
        <f t="shared" ref="G92:Q92" si="21">SUMIFS(G$12:G$76,$E$12:$E$76,$E92)</f>
        <v>0</v>
      </c>
      <c r="H92" s="138">
        <f t="shared" si="21"/>
        <v>0</v>
      </c>
      <c r="I92" s="138">
        <f t="shared" si="21"/>
        <v>0</v>
      </c>
      <c r="J92" s="138">
        <f t="shared" si="21"/>
        <v>0</v>
      </c>
      <c r="K92" s="138">
        <f t="shared" si="21"/>
        <v>0</v>
      </c>
      <c r="L92" s="138">
        <f t="shared" si="21"/>
        <v>0</v>
      </c>
      <c r="M92" s="138">
        <f t="shared" si="21"/>
        <v>0</v>
      </c>
      <c r="N92" s="138">
        <f t="shared" si="21"/>
        <v>0</v>
      </c>
      <c r="O92" s="138">
        <f t="shared" si="21"/>
        <v>0</v>
      </c>
      <c r="P92" s="138">
        <f t="shared" si="21"/>
        <v>0</v>
      </c>
      <c r="Q92" s="139">
        <f t="shared" si="21"/>
        <v>0</v>
      </c>
      <c r="R92" s="140">
        <f t="shared" si="20"/>
        <v>0</v>
      </c>
      <c r="S92" s="71"/>
      <c r="T92" s="4"/>
    </row>
    <row r="93" spans="1:27" ht="16.5" thickBot="1" x14ac:dyDescent="0.3">
      <c r="B93" s="2"/>
      <c r="C93" s="20"/>
      <c r="D93" s="108" t="s">
        <v>27</v>
      </c>
      <c r="E93" s="113" t="s">
        <v>80</v>
      </c>
      <c r="F93" s="203">
        <f>IFERROR(F90/F91,0)</f>
        <v>0</v>
      </c>
      <c r="G93" s="204">
        <f t="shared" ref="G93:R93" si="22">IFERROR(G90/G91,0)</f>
        <v>0</v>
      </c>
      <c r="H93" s="204">
        <f t="shared" si="22"/>
        <v>0</v>
      </c>
      <c r="I93" s="204">
        <f t="shared" si="22"/>
        <v>0</v>
      </c>
      <c r="J93" s="204">
        <f t="shared" si="22"/>
        <v>0</v>
      </c>
      <c r="K93" s="204">
        <f t="shared" si="22"/>
        <v>0</v>
      </c>
      <c r="L93" s="204">
        <f t="shared" si="22"/>
        <v>0</v>
      </c>
      <c r="M93" s="204">
        <f t="shared" si="22"/>
        <v>0</v>
      </c>
      <c r="N93" s="204">
        <f t="shared" si="22"/>
        <v>0</v>
      </c>
      <c r="O93" s="204">
        <f t="shared" si="22"/>
        <v>0</v>
      </c>
      <c r="P93" s="204">
        <f t="shared" si="22"/>
        <v>0</v>
      </c>
      <c r="Q93" s="205">
        <f t="shared" si="22"/>
        <v>0</v>
      </c>
      <c r="R93" s="198">
        <f t="shared" si="22"/>
        <v>0</v>
      </c>
      <c r="S93" s="71"/>
      <c r="T93" s="4"/>
    </row>
    <row r="94" spans="1:27" ht="16.5" thickBot="1" x14ac:dyDescent="0.3">
      <c r="B94" s="2"/>
      <c r="C94" s="20"/>
      <c r="S94" s="71"/>
      <c r="T94" s="4"/>
    </row>
    <row r="95" spans="1:27" ht="16.5" thickBot="1" x14ac:dyDescent="0.3">
      <c r="B95" s="2"/>
      <c r="C95" s="20"/>
      <c r="D95" s="180" t="s">
        <v>63</v>
      </c>
      <c r="E95" s="135" t="s">
        <v>60</v>
      </c>
      <c r="F95" s="109">
        <f>F$11</f>
        <v>44774</v>
      </c>
      <c r="G95" s="105">
        <f t="shared" ref="G95:Q95" si="23">G$11</f>
        <v>44805</v>
      </c>
      <c r="H95" s="105">
        <f t="shared" si="23"/>
        <v>44835</v>
      </c>
      <c r="I95" s="105">
        <f t="shared" si="23"/>
        <v>44866</v>
      </c>
      <c r="J95" s="105">
        <f t="shared" si="23"/>
        <v>44896</v>
      </c>
      <c r="K95" s="105">
        <f t="shared" si="23"/>
        <v>44927</v>
      </c>
      <c r="L95" s="105">
        <f t="shared" si="23"/>
        <v>44958</v>
      </c>
      <c r="M95" s="105">
        <f t="shared" si="23"/>
        <v>44986</v>
      </c>
      <c r="N95" s="105">
        <f t="shared" si="23"/>
        <v>45017</v>
      </c>
      <c r="O95" s="105">
        <f t="shared" si="23"/>
        <v>45047</v>
      </c>
      <c r="P95" s="105">
        <f t="shared" si="23"/>
        <v>45078</v>
      </c>
      <c r="Q95" s="114">
        <f t="shared" si="23"/>
        <v>45138</v>
      </c>
      <c r="R95" s="115" t="s">
        <v>27</v>
      </c>
      <c r="S95" s="71"/>
      <c r="T95" s="4"/>
    </row>
    <row r="96" spans="1:27" x14ac:dyDescent="0.25">
      <c r="B96" s="2"/>
      <c r="C96" s="20"/>
      <c r="D96" s="106" t="s">
        <v>64</v>
      </c>
      <c r="E96" s="134" t="s">
        <v>131</v>
      </c>
      <c r="F96" s="126">
        <f>F90</f>
        <v>0</v>
      </c>
      <c r="G96" s="120">
        <f t="shared" ref="G96:Q96" si="24">G90</f>
        <v>0</v>
      </c>
      <c r="H96" s="120">
        <f t="shared" si="24"/>
        <v>0</v>
      </c>
      <c r="I96" s="120">
        <f t="shared" si="24"/>
        <v>0</v>
      </c>
      <c r="J96" s="120">
        <f t="shared" si="24"/>
        <v>0</v>
      </c>
      <c r="K96" s="120">
        <f t="shared" si="24"/>
        <v>0</v>
      </c>
      <c r="L96" s="120">
        <f t="shared" si="24"/>
        <v>0</v>
      </c>
      <c r="M96" s="120">
        <f t="shared" si="24"/>
        <v>0</v>
      </c>
      <c r="N96" s="120">
        <f t="shared" si="24"/>
        <v>0</v>
      </c>
      <c r="O96" s="120">
        <f t="shared" si="24"/>
        <v>0</v>
      </c>
      <c r="P96" s="120">
        <f t="shared" si="24"/>
        <v>0</v>
      </c>
      <c r="Q96" s="121">
        <f t="shared" si="24"/>
        <v>0</v>
      </c>
      <c r="R96" s="127">
        <f>SUM(F96:Q96)</f>
        <v>0</v>
      </c>
      <c r="S96" s="71"/>
      <c r="T96" s="4"/>
      <c r="W96"/>
      <c r="X96"/>
      <c r="Y96"/>
      <c r="Z96"/>
      <c r="AA96"/>
    </row>
    <row r="97" spans="2:27" s="3" customFormat="1" ht="16.5" thickBot="1" x14ac:dyDescent="0.3">
      <c r="B97" s="2"/>
      <c r="C97" s="20"/>
      <c r="D97" s="118" t="s">
        <v>64</v>
      </c>
      <c r="E97" s="136" t="s">
        <v>18</v>
      </c>
      <c r="F97" s="137">
        <f>SUM(F105:F108,F114:F115)</f>
        <v>956015</v>
      </c>
      <c r="G97" s="138">
        <f t="shared" ref="G97:Q97" si="25">SUM(G105:G108,G114:G115)</f>
        <v>956015</v>
      </c>
      <c r="H97" s="138">
        <f t="shared" si="25"/>
        <v>956015</v>
      </c>
      <c r="I97" s="138">
        <f t="shared" si="25"/>
        <v>1360436</v>
      </c>
      <c r="J97" s="138">
        <f t="shared" si="25"/>
        <v>1360436</v>
      </c>
      <c r="K97" s="138">
        <f t="shared" si="25"/>
        <v>1360436</v>
      </c>
      <c r="L97" s="138">
        <f t="shared" si="25"/>
        <v>1847387</v>
      </c>
      <c r="M97" s="138">
        <f t="shared" si="25"/>
        <v>1847590</v>
      </c>
      <c r="N97" s="138">
        <f>SUM(N105:N108,N114:N115)</f>
        <v>1847795</v>
      </c>
      <c r="O97" s="138">
        <f t="shared" si="25"/>
        <v>1976189</v>
      </c>
      <c r="P97" s="138">
        <f t="shared" si="25"/>
        <v>1976492</v>
      </c>
      <c r="Q97" s="139">
        <f t="shared" si="25"/>
        <v>1976798</v>
      </c>
      <c r="R97" s="140">
        <f>SUM(F97:Q97)</f>
        <v>18421604</v>
      </c>
      <c r="S97" s="71"/>
      <c r="T97" s="4"/>
      <c r="V97" s="33"/>
      <c r="W97"/>
      <c r="X97"/>
      <c r="Y97"/>
      <c r="Z97"/>
      <c r="AA97"/>
    </row>
    <row r="98" spans="2:27" s="3" customFormat="1" ht="16.5" thickBot="1" x14ac:dyDescent="0.3">
      <c r="B98" s="23"/>
      <c r="C98" s="72"/>
      <c r="D98" s="125" t="s">
        <v>64</v>
      </c>
      <c r="E98" s="141" t="s">
        <v>19</v>
      </c>
      <c r="F98" s="142">
        <f t="shared" ref="F98:R98" si="26">F96/F97</f>
        <v>0</v>
      </c>
      <c r="G98" s="143">
        <f t="shared" si="26"/>
        <v>0</v>
      </c>
      <c r="H98" s="143">
        <f t="shared" si="26"/>
        <v>0</v>
      </c>
      <c r="I98" s="143">
        <f t="shared" si="26"/>
        <v>0</v>
      </c>
      <c r="J98" s="143">
        <f t="shared" si="26"/>
        <v>0</v>
      </c>
      <c r="K98" s="143">
        <f t="shared" si="26"/>
        <v>0</v>
      </c>
      <c r="L98" s="143">
        <f t="shared" si="26"/>
        <v>0</v>
      </c>
      <c r="M98" s="143">
        <f t="shared" si="26"/>
        <v>0</v>
      </c>
      <c r="N98" s="143">
        <f t="shared" si="26"/>
        <v>0</v>
      </c>
      <c r="O98" s="143">
        <f t="shared" si="26"/>
        <v>0</v>
      </c>
      <c r="P98" s="143">
        <f t="shared" si="26"/>
        <v>0</v>
      </c>
      <c r="Q98" s="144">
        <f t="shared" si="26"/>
        <v>0</v>
      </c>
      <c r="R98" s="145">
        <f t="shared" si="26"/>
        <v>0</v>
      </c>
      <c r="S98" s="71"/>
      <c r="T98" s="4"/>
      <c r="V98"/>
      <c r="W98"/>
      <c r="X98"/>
      <c r="Y98"/>
      <c r="Z98"/>
      <c r="AA98"/>
    </row>
    <row r="99" spans="2:27" s="3" customFormat="1" ht="16.5" thickBot="1" x14ac:dyDescent="0.3">
      <c r="B99" s="23"/>
      <c r="C99" s="72"/>
      <c r="F99" s="224"/>
      <c r="G99" s="224"/>
      <c r="H99" s="224"/>
      <c r="I99" s="224"/>
      <c r="J99" s="224"/>
      <c r="K99" s="224"/>
      <c r="L99" s="224"/>
      <c r="M99" s="224"/>
      <c r="N99" s="224"/>
      <c r="O99" s="224"/>
      <c r="P99" s="224"/>
      <c r="Q99" s="224"/>
      <c r="R99" s="224"/>
      <c r="S99" s="71"/>
      <c r="T99" s="4"/>
      <c r="V99"/>
      <c r="W99"/>
      <c r="X99"/>
      <c r="Y99"/>
      <c r="Z99"/>
      <c r="AA99"/>
    </row>
    <row r="100" spans="2:27" s="3" customFormat="1" ht="16.5" thickBot="1" x14ac:dyDescent="0.3">
      <c r="B100" s="23"/>
      <c r="C100" s="72"/>
      <c r="D100" s="180" t="s">
        <v>63</v>
      </c>
      <c r="E100" s="135" t="s">
        <v>60</v>
      </c>
      <c r="F100" s="109">
        <f>F$11</f>
        <v>44774</v>
      </c>
      <c r="G100" s="105">
        <f t="shared" ref="G100:Q100" si="27">G$11</f>
        <v>44805</v>
      </c>
      <c r="H100" s="105">
        <f t="shared" si="27"/>
        <v>44835</v>
      </c>
      <c r="I100" s="105">
        <f t="shared" si="27"/>
        <v>44866</v>
      </c>
      <c r="J100" s="105">
        <f t="shared" si="27"/>
        <v>44896</v>
      </c>
      <c r="K100" s="105">
        <f t="shared" si="27"/>
        <v>44927</v>
      </c>
      <c r="L100" s="105">
        <f t="shared" si="27"/>
        <v>44958</v>
      </c>
      <c r="M100" s="105">
        <f t="shared" si="27"/>
        <v>44986</v>
      </c>
      <c r="N100" s="105">
        <f t="shared" si="27"/>
        <v>45017</v>
      </c>
      <c r="O100" s="105">
        <f t="shared" si="27"/>
        <v>45047</v>
      </c>
      <c r="P100" s="105">
        <f t="shared" si="27"/>
        <v>45078</v>
      </c>
      <c r="Q100" s="225">
        <f t="shared" si="27"/>
        <v>45138</v>
      </c>
      <c r="R100" s="115" t="s">
        <v>27</v>
      </c>
      <c r="S100" s="71"/>
      <c r="T100" s="4"/>
      <c r="V100"/>
      <c r="W100"/>
      <c r="X100"/>
      <c r="Y100"/>
      <c r="Z100"/>
      <c r="AA100"/>
    </row>
    <row r="101" spans="2:27" s="3" customFormat="1" x14ac:dyDescent="0.25">
      <c r="B101" s="23"/>
      <c r="C101" s="72"/>
      <c r="D101" s="116" t="s">
        <v>61</v>
      </c>
      <c r="E101" s="251" t="s">
        <v>132</v>
      </c>
      <c r="F101" s="281">
        <f>F96</f>
        <v>0</v>
      </c>
      <c r="G101" s="282">
        <f>G96</f>
        <v>0</v>
      </c>
      <c r="H101" s="282">
        <f>H96</f>
        <v>0</v>
      </c>
      <c r="I101" s="161"/>
      <c r="J101" s="161"/>
      <c r="K101" s="161"/>
      <c r="L101" s="161"/>
      <c r="M101" s="161"/>
      <c r="N101" s="161"/>
      <c r="O101" s="161"/>
      <c r="P101" s="161"/>
      <c r="Q101" s="233"/>
      <c r="R101" s="163">
        <f>SUM(F101:Q101)</f>
        <v>0</v>
      </c>
      <c r="S101" s="71"/>
      <c r="T101" s="4"/>
      <c r="V101"/>
      <c r="W101"/>
      <c r="X101"/>
      <c r="Y101"/>
      <c r="Z101"/>
      <c r="AA101"/>
    </row>
    <row r="102" spans="2:27" s="3" customFormat="1" x14ac:dyDescent="0.25">
      <c r="B102" s="23"/>
      <c r="C102" s="72"/>
      <c r="D102" s="229" t="s">
        <v>61</v>
      </c>
      <c r="E102" s="237" t="s">
        <v>134</v>
      </c>
      <c r="F102" s="239"/>
      <c r="G102" s="240"/>
      <c r="H102" s="240"/>
      <c r="I102" s="283">
        <f>I96-I101</f>
        <v>0</v>
      </c>
      <c r="J102" s="283">
        <f t="shared" ref="J102:K102" si="28">J96-J101</f>
        <v>0</v>
      </c>
      <c r="K102" s="283">
        <f t="shared" si="28"/>
        <v>0</v>
      </c>
      <c r="L102" s="230"/>
      <c r="M102" s="230"/>
      <c r="N102" s="230"/>
      <c r="O102" s="230"/>
      <c r="P102" s="230"/>
      <c r="Q102" s="231"/>
      <c r="R102" s="232">
        <f t="shared" ref="R102:R108" si="29">SUM(F102:Q102)</f>
        <v>0</v>
      </c>
      <c r="S102" s="71"/>
      <c r="T102" s="4"/>
      <c r="V102"/>
      <c r="W102"/>
      <c r="X102"/>
      <c r="Y102"/>
      <c r="Z102"/>
      <c r="AA102"/>
    </row>
    <row r="103" spans="2:27" s="3" customFormat="1" x14ac:dyDescent="0.25">
      <c r="B103" s="23"/>
      <c r="C103" s="72"/>
      <c r="D103" s="107" t="s">
        <v>61</v>
      </c>
      <c r="E103" s="238" t="s">
        <v>135</v>
      </c>
      <c r="F103" s="241"/>
      <c r="G103" s="242"/>
      <c r="H103" s="242"/>
      <c r="I103" s="242"/>
      <c r="J103" s="242"/>
      <c r="K103" s="242"/>
      <c r="L103" s="146"/>
      <c r="M103" s="146"/>
      <c r="N103" s="146"/>
      <c r="O103" s="146"/>
      <c r="P103" s="146"/>
      <c r="Q103" s="234"/>
      <c r="R103" s="123">
        <f t="shared" si="29"/>
        <v>0</v>
      </c>
      <c r="S103" s="71"/>
      <c r="T103" s="4"/>
      <c r="V103"/>
      <c r="W103"/>
      <c r="X103"/>
      <c r="Y103"/>
      <c r="Z103"/>
      <c r="AA103"/>
    </row>
    <row r="104" spans="2:27" s="3" customFormat="1" ht="16.5" thickBot="1" x14ac:dyDescent="0.3">
      <c r="B104" s="23"/>
      <c r="C104" s="72"/>
      <c r="D104" s="108" t="s">
        <v>61</v>
      </c>
      <c r="E104" s="252" t="s">
        <v>136</v>
      </c>
      <c r="F104" s="253"/>
      <c r="G104" s="254"/>
      <c r="H104" s="254"/>
      <c r="I104" s="254"/>
      <c r="J104" s="254"/>
      <c r="K104" s="254"/>
      <c r="L104" s="254"/>
      <c r="M104" s="254"/>
      <c r="N104" s="254"/>
      <c r="O104" s="165"/>
      <c r="P104" s="165"/>
      <c r="Q104" s="255"/>
      <c r="R104" s="167">
        <f t="shared" si="29"/>
        <v>0</v>
      </c>
      <c r="S104" s="71"/>
      <c r="T104" s="4"/>
      <c r="V104"/>
      <c r="W104"/>
      <c r="X104"/>
      <c r="Y104"/>
      <c r="Z104"/>
      <c r="AA104"/>
    </row>
    <row r="105" spans="2:27" s="3" customFormat="1" x14ac:dyDescent="0.25">
      <c r="B105" s="23"/>
      <c r="C105" s="72"/>
      <c r="D105" s="229" t="s">
        <v>61</v>
      </c>
      <c r="E105" s="243" t="s">
        <v>104</v>
      </c>
      <c r="F105" s="248">
        <v>956015</v>
      </c>
      <c r="G105" s="249">
        <v>956015</v>
      </c>
      <c r="H105" s="249">
        <v>956015</v>
      </c>
      <c r="I105" s="249">
        <v>956015</v>
      </c>
      <c r="J105" s="249">
        <v>956015</v>
      </c>
      <c r="K105" s="249">
        <v>956015</v>
      </c>
      <c r="L105" s="249">
        <v>956015</v>
      </c>
      <c r="M105" s="249">
        <v>956015</v>
      </c>
      <c r="N105" s="249">
        <v>956015</v>
      </c>
      <c r="O105" s="249">
        <v>956015</v>
      </c>
      <c r="P105" s="249">
        <v>956015</v>
      </c>
      <c r="Q105" s="250">
        <v>956015</v>
      </c>
      <c r="R105" s="256">
        <f t="shared" si="29"/>
        <v>11472180</v>
      </c>
      <c r="S105" s="71"/>
      <c r="T105" s="4"/>
      <c r="V105"/>
      <c r="W105"/>
      <c r="X105"/>
      <c r="Y105"/>
      <c r="Z105"/>
      <c r="AA105"/>
    </row>
    <row r="106" spans="2:27" s="3" customFormat="1" x14ac:dyDescent="0.25">
      <c r="B106" s="23"/>
      <c r="C106" s="72"/>
      <c r="D106" s="118" t="s">
        <v>61</v>
      </c>
      <c r="E106" s="136" t="s">
        <v>105</v>
      </c>
      <c r="F106" s="239"/>
      <c r="G106" s="240"/>
      <c r="H106" s="240"/>
      <c r="I106" s="245">
        <v>404421</v>
      </c>
      <c r="J106" s="245">
        <v>404421</v>
      </c>
      <c r="K106" s="245">
        <v>404421</v>
      </c>
      <c r="L106" s="245">
        <v>404421</v>
      </c>
      <c r="M106" s="245">
        <v>404421</v>
      </c>
      <c r="N106" s="245">
        <v>404421</v>
      </c>
      <c r="O106" s="245">
        <v>404421</v>
      </c>
      <c r="P106" s="245">
        <v>404421</v>
      </c>
      <c r="Q106" s="246">
        <v>404421</v>
      </c>
      <c r="R106" s="247">
        <f t="shared" si="29"/>
        <v>3639789</v>
      </c>
      <c r="S106" s="71"/>
      <c r="T106" s="4"/>
      <c r="V106"/>
      <c r="W106"/>
      <c r="X106"/>
      <c r="Y106"/>
      <c r="Z106"/>
      <c r="AA106"/>
    </row>
    <row r="107" spans="2:27" s="3" customFormat="1" x14ac:dyDescent="0.25">
      <c r="B107" s="23"/>
      <c r="C107" s="72"/>
      <c r="D107" s="118" t="s">
        <v>61</v>
      </c>
      <c r="E107" s="136" t="s">
        <v>106</v>
      </c>
      <c r="F107" s="241"/>
      <c r="G107" s="242"/>
      <c r="H107" s="242"/>
      <c r="I107" s="242"/>
      <c r="J107" s="242"/>
      <c r="K107" s="242"/>
      <c r="L107" s="245">
        <v>467155</v>
      </c>
      <c r="M107" s="245">
        <v>467155</v>
      </c>
      <c r="N107" s="245">
        <v>467155</v>
      </c>
      <c r="O107" s="245">
        <v>467155</v>
      </c>
      <c r="P107" s="245">
        <v>467155</v>
      </c>
      <c r="Q107" s="246">
        <v>467155</v>
      </c>
      <c r="R107" s="247">
        <f t="shared" si="29"/>
        <v>2802930</v>
      </c>
      <c r="S107" s="71"/>
      <c r="T107" s="4"/>
      <c r="V107"/>
      <c r="W107"/>
      <c r="X107"/>
      <c r="Y107"/>
      <c r="Z107"/>
      <c r="AA107"/>
    </row>
    <row r="108" spans="2:27" s="3" customFormat="1" ht="16.5" thickBot="1" x14ac:dyDescent="0.3">
      <c r="B108" s="23"/>
      <c r="C108" s="72"/>
      <c r="D108" s="118" t="s">
        <v>61</v>
      </c>
      <c r="E108" s="136" t="s">
        <v>107</v>
      </c>
      <c r="F108" s="253"/>
      <c r="G108" s="254"/>
      <c r="H108" s="254"/>
      <c r="I108" s="254"/>
      <c r="J108" s="254"/>
      <c r="K108" s="254"/>
      <c r="L108" s="254"/>
      <c r="M108" s="254"/>
      <c r="N108" s="254"/>
      <c r="O108" s="245">
        <v>118990</v>
      </c>
      <c r="P108" s="245">
        <v>118990</v>
      </c>
      <c r="Q108" s="246">
        <v>118990</v>
      </c>
      <c r="R108" s="247">
        <f t="shared" si="29"/>
        <v>356970</v>
      </c>
      <c r="S108" s="71"/>
      <c r="T108" s="4"/>
      <c r="V108"/>
      <c r="W108"/>
      <c r="X108"/>
      <c r="Y108"/>
      <c r="Z108"/>
      <c r="AA108"/>
    </row>
    <row r="109" spans="2:27" s="3" customFormat="1" ht="16.5" thickBot="1" x14ac:dyDescent="0.3">
      <c r="B109" s="23"/>
      <c r="C109" s="72"/>
      <c r="D109" s="125" t="s">
        <v>61</v>
      </c>
      <c r="E109" s="141" t="s">
        <v>19</v>
      </c>
      <c r="F109" s="142">
        <f>SUM(F101:F104)/SUM(F105:F108)</f>
        <v>0</v>
      </c>
      <c r="G109" s="143">
        <f t="shared" ref="G109:Q109" si="30">SUM(G101:G104)/SUM(G105:G108)</f>
        <v>0</v>
      </c>
      <c r="H109" s="143">
        <f t="shared" si="30"/>
        <v>0</v>
      </c>
      <c r="I109" s="143">
        <f t="shared" si="30"/>
        <v>0</v>
      </c>
      <c r="J109" s="143">
        <f t="shared" si="30"/>
        <v>0</v>
      </c>
      <c r="K109" s="143">
        <f t="shared" si="30"/>
        <v>0</v>
      </c>
      <c r="L109" s="143">
        <f t="shared" si="30"/>
        <v>0</v>
      </c>
      <c r="M109" s="143">
        <f t="shared" si="30"/>
        <v>0</v>
      </c>
      <c r="N109" s="143">
        <f t="shared" si="30"/>
        <v>0</v>
      </c>
      <c r="O109" s="143">
        <f t="shared" si="30"/>
        <v>0</v>
      </c>
      <c r="P109" s="143">
        <f t="shared" si="30"/>
        <v>0</v>
      </c>
      <c r="Q109" s="226">
        <f t="shared" si="30"/>
        <v>0</v>
      </c>
      <c r="R109" s="145">
        <f>SUM(R101:R104)/SUM(R105:R108)</f>
        <v>0</v>
      </c>
      <c r="S109" s="71"/>
      <c r="T109" s="4"/>
      <c r="V109"/>
      <c r="W109"/>
      <c r="X109"/>
      <c r="Y109"/>
      <c r="Z109"/>
      <c r="AA109"/>
    </row>
    <row r="110" spans="2:27" s="3" customFormat="1" ht="16.5" thickBot="1" x14ac:dyDescent="0.3">
      <c r="B110" s="23"/>
      <c r="C110" s="72"/>
      <c r="F110" s="224"/>
      <c r="G110" s="224"/>
      <c r="H110" s="224"/>
      <c r="I110" s="224"/>
      <c r="J110" s="224"/>
      <c r="K110" s="224"/>
      <c r="L110" s="224"/>
      <c r="M110" s="224"/>
      <c r="N110" s="224"/>
      <c r="O110" s="224"/>
      <c r="P110" s="224"/>
      <c r="Q110" s="224"/>
      <c r="R110" s="224"/>
      <c r="S110" s="71"/>
      <c r="T110" s="4"/>
      <c r="V110"/>
      <c r="W110"/>
      <c r="X110"/>
      <c r="Y110"/>
      <c r="Z110"/>
      <c r="AA110"/>
    </row>
    <row r="111" spans="2:27" s="3" customFormat="1" ht="16.5" thickBot="1" x14ac:dyDescent="0.3">
      <c r="B111" s="23"/>
      <c r="C111" s="72"/>
      <c r="D111" s="180" t="s">
        <v>63</v>
      </c>
      <c r="E111" s="135" t="s">
        <v>60</v>
      </c>
      <c r="F111" s="109">
        <f>F$11</f>
        <v>44774</v>
      </c>
      <c r="G111" s="105">
        <f t="shared" ref="G111:Q111" si="31">G$11</f>
        <v>44805</v>
      </c>
      <c r="H111" s="105">
        <f t="shared" si="31"/>
        <v>44835</v>
      </c>
      <c r="I111" s="105">
        <f t="shared" si="31"/>
        <v>44866</v>
      </c>
      <c r="J111" s="105">
        <f t="shared" si="31"/>
        <v>44896</v>
      </c>
      <c r="K111" s="105">
        <f t="shared" si="31"/>
        <v>44927</v>
      </c>
      <c r="L111" s="105">
        <f t="shared" si="31"/>
        <v>44958</v>
      </c>
      <c r="M111" s="105">
        <f t="shared" si="31"/>
        <v>44986</v>
      </c>
      <c r="N111" s="105">
        <f t="shared" si="31"/>
        <v>45017</v>
      </c>
      <c r="O111" s="105">
        <f t="shared" si="31"/>
        <v>45047</v>
      </c>
      <c r="P111" s="105">
        <f t="shared" si="31"/>
        <v>45078</v>
      </c>
      <c r="Q111" s="114">
        <f t="shared" si="31"/>
        <v>45138</v>
      </c>
      <c r="R111" s="115" t="s">
        <v>27</v>
      </c>
      <c r="S111" s="71"/>
      <c r="T111" s="4"/>
      <c r="V111"/>
      <c r="W111"/>
      <c r="X111"/>
      <c r="Y111"/>
      <c r="Z111"/>
      <c r="AA111"/>
    </row>
    <row r="112" spans="2:27" s="3" customFormat="1" x14ac:dyDescent="0.25">
      <c r="B112" s="23"/>
      <c r="C112" s="72"/>
      <c r="D112" s="116" t="s">
        <v>62</v>
      </c>
      <c r="E112" s="251" t="s">
        <v>137</v>
      </c>
      <c r="F112" s="277"/>
      <c r="G112" s="278"/>
      <c r="H112" s="278"/>
      <c r="I112" s="278"/>
      <c r="J112" s="278"/>
      <c r="K112" s="278"/>
      <c r="L112" s="267">
        <f>L96-SUM(L101:L103)</f>
        <v>0</v>
      </c>
      <c r="M112" s="267">
        <f t="shared" ref="M112:N112" si="32">M96-SUM(M101:M103)</f>
        <v>0</v>
      </c>
      <c r="N112" s="267">
        <f t="shared" si="32"/>
        <v>0</v>
      </c>
      <c r="O112" s="312"/>
      <c r="P112" s="312"/>
      <c r="Q112" s="313"/>
      <c r="R112" s="163">
        <f t="shared" ref="R112:R115" si="33">SUM(F112:Q112)</f>
        <v>0</v>
      </c>
      <c r="S112" s="71"/>
      <c r="T112" s="4"/>
      <c r="V112"/>
      <c r="W112"/>
      <c r="X112"/>
      <c r="Y112"/>
      <c r="Z112"/>
      <c r="AA112"/>
    </row>
    <row r="113" spans="2:27" s="3" customFormat="1" ht="16.5" thickBot="1" x14ac:dyDescent="0.3">
      <c r="B113" s="23"/>
      <c r="C113" s="72"/>
      <c r="D113" s="268" t="s">
        <v>62</v>
      </c>
      <c r="E113" s="269" t="s">
        <v>138</v>
      </c>
      <c r="F113" s="279"/>
      <c r="G113" s="280"/>
      <c r="H113" s="280"/>
      <c r="I113" s="280"/>
      <c r="J113" s="280"/>
      <c r="K113" s="280"/>
      <c r="L113" s="280"/>
      <c r="M113" s="280"/>
      <c r="N113" s="280"/>
      <c r="O113" s="270">
        <f>O96-SUM(O101:O104,O112)</f>
        <v>0</v>
      </c>
      <c r="P113" s="270">
        <f t="shared" ref="P113:Q113" si="34">P96-SUM(P101:P104,P112)</f>
        <v>0</v>
      </c>
      <c r="Q113" s="271">
        <f t="shared" si="34"/>
        <v>0</v>
      </c>
      <c r="R113" s="272">
        <f t="shared" si="33"/>
        <v>0</v>
      </c>
      <c r="S113" s="71"/>
      <c r="T113" s="4"/>
      <c r="V113"/>
      <c r="W113"/>
      <c r="X113"/>
      <c r="Y113"/>
      <c r="Z113"/>
      <c r="AA113"/>
    </row>
    <row r="114" spans="2:27" s="3" customFormat="1" x14ac:dyDescent="0.25">
      <c r="B114" s="23"/>
      <c r="C114" s="72"/>
      <c r="D114" s="106" t="s">
        <v>62</v>
      </c>
      <c r="E114" s="264" t="s">
        <v>108</v>
      </c>
      <c r="F114" s="273"/>
      <c r="G114" s="274"/>
      <c r="H114" s="274"/>
      <c r="I114" s="274"/>
      <c r="J114" s="274"/>
      <c r="K114" s="274"/>
      <c r="L114" s="249">
        <v>19796</v>
      </c>
      <c r="M114" s="249">
        <v>19999</v>
      </c>
      <c r="N114" s="249">
        <v>20204</v>
      </c>
      <c r="O114" s="249">
        <v>20411</v>
      </c>
      <c r="P114" s="249">
        <v>20620</v>
      </c>
      <c r="Q114" s="265">
        <v>20831</v>
      </c>
      <c r="R114" s="266">
        <f t="shared" si="33"/>
        <v>121861</v>
      </c>
      <c r="S114" s="71"/>
      <c r="T114" s="4"/>
      <c r="V114"/>
      <c r="W114"/>
      <c r="X114"/>
      <c r="Y114"/>
      <c r="Z114"/>
      <c r="AA114"/>
    </row>
    <row r="115" spans="2:27" s="3" customFormat="1" ht="16.5" thickBot="1" x14ac:dyDescent="0.3">
      <c r="B115" s="23"/>
      <c r="C115" s="72"/>
      <c r="D115" s="107" t="s">
        <v>62</v>
      </c>
      <c r="E115" s="261" t="s">
        <v>109</v>
      </c>
      <c r="F115" s="275"/>
      <c r="G115" s="276"/>
      <c r="H115" s="276"/>
      <c r="I115" s="276"/>
      <c r="J115" s="276"/>
      <c r="K115" s="276"/>
      <c r="L115" s="276"/>
      <c r="M115" s="276"/>
      <c r="N115" s="276"/>
      <c r="O115" s="258">
        <v>9197</v>
      </c>
      <c r="P115" s="258">
        <v>9291</v>
      </c>
      <c r="Q115" s="259">
        <v>9386</v>
      </c>
      <c r="R115" s="260">
        <f t="shared" si="33"/>
        <v>27874</v>
      </c>
      <c r="S115" s="71"/>
      <c r="T115" s="4"/>
      <c r="V115"/>
      <c r="W115"/>
      <c r="X115"/>
      <c r="Y115"/>
      <c r="Z115"/>
      <c r="AA115"/>
    </row>
    <row r="116" spans="2:27" s="3" customFormat="1" ht="16.5" thickBot="1" x14ac:dyDescent="0.3">
      <c r="B116" s="23"/>
      <c r="C116" s="72"/>
      <c r="D116" s="125" t="s">
        <v>62</v>
      </c>
      <c r="E116" s="141" t="s">
        <v>19</v>
      </c>
      <c r="F116" s="339"/>
      <c r="G116" s="340"/>
      <c r="H116" s="340"/>
      <c r="I116" s="340"/>
      <c r="J116" s="340"/>
      <c r="K116" s="340"/>
      <c r="L116" s="143">
        <f>SUM(L112:L113)/SUM(L114:L115)</f>
        <v>0</v>
      </c>
      <c r="M116" s="143">
        <f t="shared" ref="M116:R116" si="35">SUM(M112:M113)/SUM(M114:M115)</f>
        <v>0</v>
      </c>
      <c r="N116" s="143">
        <f t="shared" si="35"/>
        <v>0</v>
      </c>
      <c r="O116" s="143">
        <f t="shared" si="35"/>
        <v>0</v>
      </c>
      <c r="P116" s="143">
        <f t="shared" si="35"/>
        <v>0</v>
      </c>
      <c r="Q116" s="144">
        <f t="shared" si="35"/>
        <v>0</v>
      </c>
      <c r="R116" s="145">
        <f t="shared" si="35"/>
        <v>0</v>
      </c>
      <c r="S116" s="71"/>
      <c r="T116" s="4"/>
      <c r="V116"/>
      <c r="W116"/>
      <c r="X116"/>
      <c r="Y116"/>
      <c r="Z116"/>
      <c r="AA116"/>
    </row>
    <row r="117" spans="2:27" s="3" customFormat="1" x14ac:dyDescent="0.25">
      <c r="B117" s="23"/>
      <c r="C117" s="73"/>
      <c r="D117" s="74"/>
      <c r="E117" s="74"/>
      <c r="F117" s="7"/>
      <c r="G117" s="7"/>
      <c r="H117" s="7"/>
      <c r="I117" s="75"/>
      <c r="J117" s="7"/>
      <c r="K117" s="7"/>
      <c r="L117" s="7"/>
      <c r="M117" s="7"/>
      <c r="N117" s="7"/>
      <c r="O117" s="7"/>
      <c r="P117" s="7"/>
      <c r="Q117" s="7"/>
      <c r="R117" s="7"/>
      <c r="S117" s="76"/>
      <c r="T117" s="4"/>
      <c r="V117"/>
      <c r="W117"/>
      <c r="X117"/>
      <c r="Y117"/>
      <c r="Z117"/>
      <c r="AA117"/>
    </row>
    <row r="118" spans="2:27" s="3" customFormat="1" ht="16.5" thickBot="1" x14ac:dyDescent="0.3">
      <c r="B118" s="24"/>
      <c r="C118" s="25"/>
      <c r="D118" s="25"/>
      <c r="E118" s="25"/>
      <c r="F118" s="25"/>
      <c r="G118" s="25"/>
      <c r="H118" s="25"/>
      <c r="I118" s="25"/>
      <c r="J118" s="25"/>
      <c r="K118" s="25"/>
      <c r="L118" s="25"/>
      <c r="M118" s="25"/>
      <c r="N118" s="25"/>
      <c r="O118" s="25"/>
      <c r="P118" s="25"/>
      <c r="Q118" s="25"/>
      <c r="R118" s="25"/>
      <c r="S118" s="42"/>
      <c r="T118" s="26"/>
    </row>
  </sheetData>
  <sheetProtection algorithmName="SHA-512" hashValue="WxxBwk+P/LpqAYSnMs0u9wPIdA+j5j+8D2yE6vRXI1hG7G9WE1D1nQa1ZPkd9lhHpqgigthJC35lo9pfaoK4qA==" saltValue="nV0wrYCuEetQ/Seqy4aVDw==" spinCount="100000" sheet="1" formatColumns="0" formatRows="0"/>
  <phoneticPr fontId="16" type="noConversion"/>
  <dataValidations count="1">
    <dataValidation type="decimal" allowBlank="1" showInputMessage="1" showErrorMessage="1" sqref="O112:Q112 F91:Q91 I101:Q101 L102:Q103 O104:Q104 F12:Q76" xr:uid="{1501DE9B-2E2A-4269-AAA8-757B798A7687}">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pageSetUpPr fitToPage="1"/>
  </sheetPr>
  <dimension ref="A1:AA68"/>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Service - Upstate'!D2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
        <v>29</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'Cost Summary - Aggregate'!B7</f>
        <v>Upstate Region</v>
      </c>
      <c r="E4" s="28"/>
      <c r="F4" s="28"/>
      <c r="G4" s="28"/>
      <c r="H4" s="28"/>
      <c r="I4" s="28"/>
      <c r="J4" s="28"/>
      <c r="K4" s="28"/>
      <c r="L4" s="28"/>
      <c r="M4" s="28"/>
      <c r="N4" s="28"/>
      <c r="O4" s="28"/>
      <c r="P4" s="28"/>
      <c r="Q4" s="28"/>
      <c r="R4" s="28"/>
      <c r="S4" s="3"/>
      <c r="T4" s="4"/>
      <c r="U4" s="6"/>
      <c r="V4" s="6"/>
      <c r="W4" s="3"/>
      <c r="X4" s="3"/>
      <c r="Y4" s="3"/>
      <c r="Z4" s="3"/>
      <c r="AA4" s="3"/>
    </row>
    <row r="5" spans="2:27" s="1" customFormat="1" ht="9.6"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Service - Upstate'!D6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1 Service - Upstate'!D7</f>
        <v>Contract Year 1 :  08/01/2022 - 07/31/2023</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7"/>
      <c r="D9" s="78" t="s">
        <v>1</v>
      </c>
      <c r="E9" s="79"/>
      <c r="F9" s="79"/>
      <c r="G9" s="79"/>
      <c r="H9" s="79"/>
      <c r="I9" s="79"/>
      <c r="J9" s="79"/>
      <c r="K9" s="79"/>
      <c r="L9" s="79"/>
      <c r="M9" s="79"/>
      <c r="N9" s="79"/>
      <c r="O9" s="79"/>
      <c r="P9" s="79"/>
      <c r="Q9" s="79"/>
      <c r="R9" s="80"/>
      <c r="S9" s="81"/>
      <c r="T9" s="15"/>
    </row>
    <row r="10" spans="2:27" ht="13.5" thickBot="1" x14ac:dyDescent="0.25">
      <c r="B10" s="13"/>
      <c r="C10" s="82"/>
      <c r="D10" s="14"/>
      <c r="E10" s="14"/>
      <c r="F10" s="14"/>
      <c r="G10" s="14"/>
      <c r="H10" s="14"/>
      <c r="I10" s="14"/>
      <c r="J10" s="14"/>
      <c r="K10" s="14"/>
      <c r="L10" s="14"/>
      <c r="M10" s="14"/>
      <c r="N10" s="14"/>
      <c r="O10" s="14"/>
      <c r="P10" s="14"/>
      <c r="Q10" s="14"/>
      <c r="R10" s="14"/>
      <c r="S10" s="83"/>
      <c r="T10" s="15"/>
    </row>
    <row r="11" spans="2:27" ht="13.5" thickBot="1" x14ac:dyDescent="0.25">
      <c r="B11" s="13"/>
      <c r="C11" s="82"/>
      <c r="D11" s="368" t="s">
        <v>41</v>
      </c>
      <c r="E11" s="369"/>
      <c r="F11" s="109">
        <f t="shared" ref="F11:O11" si="0">IF(MONTH(G11)=1,DATE(YEAR(G11)-1,12,1),DATE(YEAR(G11),MONTH(G11)-1,1))</f>
        <v>44774</v>
      </c>
      <c r="G11" s="105">
        <f t="shared" si="0"/>
        <v>44805</v>
      </c>
      <c r="H11" s="105">
        <f t="shared" si="0"/>
        <v>44835</v>
      </c>
      <c r="I11" s="105">
        <f t="shared" si="0"/>
        <v>44866</v>
      </c>
      <c r="J11" s="105">
        <f t="shared" si="0"/>
        <v>44896</v>
      </c>
      <c r="K11" s="105">
        <f t="shared" si="0"/>
        <v>44927</v>
      </c>
      <c r="L11" s="105">
        <f t="shared" si="0"/>
        <v>44958</v>
      </c>
      <c r="M11" s="105">
        <f t="shared" si="0"/>
        <v>44986</v>
      </c>
      <c r="N11" s="105">
        <f t="shared" si="0"/>
        <v>45017</v>
      </c>
      <c r="O11" s="105">
        <f t="shared" si="0"/>
        <v>45047</v>
      </c>
      <c r="P11" s="105">
        <f>IF(MONTH(Q11)=1,DATE(YEAR(Q11)-1,12,1),DATE(YEAR(Q11),MONTH(Q11)-1,1))</f>
        <v>45078</v>
      </c>
      <c r="Q11" s="114">
        <f>DATEVALUE(RIGHT(D7,10))</f>
        <v>45138</v>
      </c>
      <c r="R11" s="115" t="s">
        <v>27</v>
      </c>
      <c r="S11" s="83"/>
      <c r="T11" s="15"/>
    </row>
    <row r="12" spans="2:27" ht="15.75" x14ac:dyDescent="0.25">
      <c r="B12" s="13"/>
      <c r="C12" s="82"/>
      <c r="D12" s="364" t="s">
        <v>2</v>
      </c>
      <c r="E12" s="365"/>
      <c r="F12" s="155"/>
      <c r="G12" s="156"/>
      <c r="H12" s="156"/>
      <c r="I12" s="156"/>
      <c r="J12" s="156"/>
      <c r="K12" s="156"/>
      <c r="L12" s="156"/>
      <c r="M12" s="156"/>
      <c r="N12" s="156"/>
      <c r="O12" s="156"/>
      <c r="P12" s="156"/>
      <c r="Q12" s="157"/>
      <c r="R12" s="127">
        <f>SUM(F12:Q12)</f>
        <v>0</v>
      </c>
      <c r="S12" s="83"/>
      <c r="T12" s="15"/>
    </row>
    <row r="13" spans="2:27" ht="15.75" x14ac:dyDescent="0.25">
      <c r="B13" s="13"/>
      <c r="C13" s="82"/>
      <c r="D13" s="366" t="s">
        <v>3</v>
      </c>
      <c r="E13" s="367"/>
      <c r="F13" s="150"/>
      <c r="G13" s="146"/>
      <c r="H13" s="146"/>
      <c r="I13" s="146"/>
      <c r="J13" s="146"/>
      <c r="K13" s="146"/>
      <c r="L13" s="146"/>
      <c r="M13" s="146"/>
      <c r="N13" s="146"/>
      <c r="O13" s="146"/>
      <c r="P13" s="146"/>
      <c r="Q13" s="151"/>
      <c r="R13" s="123">
        <f t="shared" ref="R13:R22" si="1">SUM(F13:Q13)</f>
        <v>0</v>
      </c>
      <c r="S13" s="83"/>
      <c r="T13" s="15"/>
    </row>
    <row r="14" spans="2:27" ht="15.75" x14ac:dyDescent="0.25">
      <c r="B14" s="13"/>
      <c r="C14" s="82"/>
      <c r="D14" s="366" t="s">
        <v>4</v>
      </c>
      <c r="E14" s="367"/>
      <c r="F14" s="150"/>
      <c r="G14" s="146"/>
      <c r="H14" s="146"/>
      <c r="I14" s="146"/>
      <c r="J14" s="146"/>
      <c r="K14" s="146"/>
      <c r="L14" s="146"/>
      <c r="M14" s="146"/>
      <c r="N14" s="146"/>
      <c r="O14" s="146"/>
      <c r="P14" s="146"/>
      <c r="Q14" s="151"/>
      <c r="R14" s="123">
        <f t="shared" si="1"/>
        <v>0</v>
      </c>
      <c r="S14" s="83"/>
      <c r="T14" s="15"/>
    </row>
    <row r="15" spans="2:27" ht="15.75" x14ac:dyDescent="0.25">
      <c r="B15" s="13"/>
      <c r="C15" s="82"/>
      <c r="D15" s="366" t="s">
        <v>5</v>
      </c>
      <c r="E15" s="367"/>
      <c r="F15" s="150"/>
      <c r="G15" s="146"/>
      <c r="H15" s="146"/>
      <c r="I15" s="146"/>
      <c r="J15" s="146"/>
      <c r="K15" s="146"/>
      <c r="L15" s="146"/>
      <c r="M15" s="146"/>
      <c r="N15" s="146"/>
      <c r="O15" s="146"/>
      <c r="P15" s="146"/>
      <c r="Q15" s="151"/>
      <c r="R15" s="123">
        <f t="shared" si="1"/>
        <v>0</v>
      </c>
      <c r="S15" s="83"/>
      <c r="T15" s="15"/>
    </row>
    <row r="16" spans="2:27" ht="15.75" x14ac:dyDescent="0.25">
      <c r="B16" s="13"/>
      <c r="C16" s="82"/>
      <c r="D16" s="366" t="s">
        <v>6</v>
      </c>
      <c r="E16" s="367"/>
      <c r="F16" s="150"/>
      <c r="G16" s="146"/>
      <c r="H16" s="146"/>
      <c r="I16" s="146"/>
      <c r="J16" s="146"/>
      <c r="K16" s="146"/>
      <c r="L16" s="146"/>
      <c r="M16" s="146"/>
      <c r="N16" s="146"/>
      <c r="O16" s="146"/>
      <c r="P16" s="146"/>
      <c r="Q16" s="151"/>
      <c r="R16" s="123">
        <f t="shared" si="1"/>
        <v>0</v>
      </c>
      <c r="S16" s="83"/>
      <c r="T16" s="15"/>
    </row>
    <row r="17" spans="2:20" ht="15.75" x14ac:dyDescent="0.25">
      <c r="B17" s="13"/>
      <c r="C17" s="82"/>
      <c r="D17" s="366" t="s">
        <v>7</v>
      </c>
      <c r="E17" s="367"/>
      <c r="F17" s="150"/>
      <c r="G17" s="146"/>
      <c r="H17" s="146"/>
      <c r="I17" s="146"/>
      <c r="J17" s="146"/>
      <c r="K17" s="146"/>
      <c r="L17" s="146"/>
      <c r="M17" s="146"/>
      <c r="N17" s="146"/>
      <c r="O17" s="146"/>
      <c r="P17" s="146"/>
      <c r="Q17" s="151"/>
      <c r="R17" s="123">
        <f t="shared" si="1"/>
        <v>0</v>
      </c>
      <c r="S17" s="83"/>
      <c r="T17" s="15"/>
    </row>
    <row r="18" spans="2:20" ht="15.75" x14ac:dyDescent="0.25">
      <c r="B18" s="13"/>
      <c r="C18" s="82"/>
      <c r="D18" s="366" t="s">
        <v>8</v>
      </c>
      <c r="E18" s="367"/>
      <c r="F18" s="150"/>
      <c r="G18" s="146"/>
      <c r="H18" s="146"/>
      <c r="I18" s="146"/>
      <c r="J18" s="146"/>
      <c r="K18" s="146"/>
      <c r="L18" s="146"/>
      <c r="M18" s="146"/>
      <c r="N18" s="146"/>
      <c r="O18" s="146"/>
      <c r="P18" s="146"/>
      <c r="Q18" s="151"/>
      <c r="R18" s="123">
        <f t="shared" si="1"/>
        <v>0</v>
      </c>
      <c r="S18" s="83"/>
      <c r="T18" s="15"/>
    </row>
    <row r="19" spans="2:20" ht="15.75" x14ac:dyDescent="0.25">
      <c r="B19" s="13"/>
      <c r="C19" s="82"/>
      <c r="D19" s="366" t="s">
        <v>9</v>
      </c>
      <c r="E19" s="367"/>
      <c r="F19" s="150"/>
      <c r="G19" s="146"/>
      <c r="H19" s="146"/>
      <c r="I19" s="146"/>
      <c r="J19" s="146"/>
      <c r="K19" s="146"/>
      <c r="L19" s="146"/>
      <c r="M19" s="146"/>
      <c r="N19" s="146"/>
      <c r="O19" s="146"/>
      <c r="P19" s="146"/>
      <c r="Q19" s="151"/>
      <c r="R19" s="123">
        <f t="shared" si="1"/>
        <v>0</v>
      </c>
      <c r="S19" s="83"/>
      <c r="T19" s="15"/>
    </row>
    <row r="20" spans="2:20" ht="15.75" x14ac:dyDescent="0.25">
      <c r="B20" s="13"/>
      <c r="C20" s="82"/>
      <c r="D20" s="106" t="s">
        <v>20</v>
      </c>
      <c r="E20" s="178" t="s">
        <v>15</v>
      </c>
      <c r="F20" s="150"/>
      <c r="G20" s="146"/>
      <c r="H20" s="146"/>
      <c r="I20" s="146"/>
      <c r="J20" s="146"/>
      <c r="K20" s="146"/>
      <c r="L20" s="146"/>
      <c r="M20" s="146"/>
      <c r="N20" s="146"/>
      <c r="O20" s="146"/>
      <c r="P20" s="146"/>
      <c r="Q20" s="151"/>
      <c r="R20" s="123">
        <f t="shared" si="1"/>
        <v>0</v>
      </c>
      <c r="S20" s="83"/>
      <c r="T20" s="15"/>
    </row>
    <row r="21" spans="2:20" ht="15.75" x14ac:dyDescent="0.25">
      <c r="B21" s="13"/>
      <c r="C21" s="82"/>
      <c r="D21" s="107" t="s">
        <v>20</v>
      </c>
      <c r="E21" s="178" t="s">
        <v>15</v>
      </c>
      <c r="F21" s="150"/>
      <c r="G21" s="146"/>
      <c r="H21" s="146"/>
      <c r="I21" s="146"/>
      <c r="J21" s="146"/>
      <c r="K21" s="146"/>
      <c r="L21" s="146"/>
      <c r="M21" s="146"/>
      <c r="N21" s="146"/>
      <c r="O21" s="146"/>
      <c r="P21" s="146"/>
      <c r="Q21" s="151"/>
      <c r="R21" s="123">
        <f t="shared" si="1"/>
        <v>0</v>
      </c>
      <c r="S21" s="83"/>
      <c r="T21" s="15"/>
    </row>
    <row r="22" spans="2:20" ht="16.5" thickBot="1" x14ac:dyDescent="0.3">
      <c r="B22" s="13"/>
      <c r="C22" s="82"/>
      <c r="D22" s="108" t="s">
        <v>20</v>
      </c>
      <c r="E22" s="179" t="s">
        <v>15</v>
      </c>
      <c r="F22" s="164"/>
      <c r="G22" s="165"/>
      <c r="H22" s="165"/>
      <c r="I22" s="165"/>
      <c r="J22" s="165"/>
      <c r="K22" s="165"/>
      <c r="L22" s="165"/>
      <c r="M22" s="165"/>
      <c r="N22" s="165"/>
      <c r="O22" s="165"/>
      <c r="P22" s="165"/>
      <c r="Q22" s="166"/>
      <c r="R22" s="167">
        <f t="shared" si="1"/>
        <v>0</v>
      </c>
      <c r="S22" s="83"/>
      <c r="T22" s="15"/>
    </row>
    <row r="23" spans="2:20" ht="8.4499999999999993" customHeight="1" x14ac:dyDescent="0.25">
      <c r="B23" s="13"/>
      <c r="C23" s="84"/>
      <c r="D23" s="7"/>
      <c r="E23" s="85"/>
      <c r="F23" s="85"/>
      <c r="G23" s="85"/>
      <c r="H23" s="85"/>
      <c r="I23" s="85"/>
      <c r="J23" s="85"/>
      <c r="K23" s="85"/>
      <c r="L23" s="85"/>
      <c r="M23" s="85"/>
      <c r="N23" s="85"/>
      <c r="O23" s="85"/>
      <c r="P23" s="85"/>
      <c r="Q23" s="85"/>
      <c r="R23" s="85"/>
      <c r="S23" s="86"/>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7"/>
      <c r="D25" s="78" t="s">
        <v>30</v>
      </c>
      <c r="E25" s="79"/>
      <c r="F25" s="79"/>
      <c r="G25" s="79"/>
      <c r="H25" s="79"/>
      <c r="I25" s="79"/>
      <c r="J25" s="79"/>
      <c r="K25" s="79"/>
      <c r="L25" s="79"/>
      <c r="M25" s="79"/>
      <c r="N25" s="79"/>
      <c r="O25" s="79"/>
      <c r="P25" s="79"/>
      <c r="Q25" s="79"/>
      <c r="R25" s="80"/>
      <c r="S25" s="81"/>
      <c r="T25" s="15"/>
    </row>
    <row r="26" spans="2:20" ht="13.5" thickBot="1" x14ac:dyDescent="0.25">
      <c r="B26" s="13"/>
      <c r="C26" s="82"/>
      <c r="D26" s="14"/>
      <c r="E26" s="14"/>
      <c r="F26" s="14"/>
      <c r="G26" s="14"/>
      <c r="H26" s="14"/>
      <c r="I26" s="14"/>
      <c r="J26" s="14"/>
      <c r="K26" s="14"/>
      <c r="L26" s="14"/>
      <c r="M26" s="14"/>
      <c r="N26" s="14"/>
      <c r="O26" s="14"/>
      <c r="P26" s="14"/>
      <c r="Q26" s="14"/>
      <c r="R26" s="14"/>
      <c r="S26" s="83"/>
      <c r="T26" s="15"/>
    </row>
    <row r="27" spans="2:20" ht="13.5" thickBot="1" x14ac:dyDescent="0.25">
      <c r="B27" s="13"/>
      <c r="C27" s="82"/>
      <c r="D27" s="362" t="s">
        <v>41</v>
      </c>
      <c r="E27" s="363"/>
      <c r="F27" s="109">
        <f>F$11</f>
        <v>44774</v>
      </c>
      <c r="G27" s="105">
        <f t="shared" ref="G27:Q27" si="2">G$11</f>
        <v>44805</v>
      </c>
      <c r="H27" s="105">
        <f t="shared" si="2"/>
        <v>44835</v>
      </c>
      <c r="I27" s="105">
        <f t="shared" si="2"/>
        <v>44866</v>
      </c>
      <c r="J27" s="105">
        <f t="shared" si="2"/>
        <v>44896</v>
      </c>
      <c r="K27" s="105">
        <f t="shared" si="2"/>
        <v>44927</v>
      </c>
      <c r="L27" s="105">
        <f t="shared" si="2"/>
        <v>44958</v>
      </c>
      <c r="M27" s="105">
        <f t="shared" si="2"/>
        <v>44986</v>
      </c>
      <c r="N27" s="105">
        <f t="shared" si="2"/>
        <v>45017</v>
      </c>
      <c r="O27" s="105">
        <f t="shared" si="2"/>
        <v>45047</v>
      </c>
      <c r="P27" s="105">
        <f t="shared" si="2"/>
        <v>45078</v>
      </c>
      <c r="Q27" s="114">
        <f t="shared" si="2"/>
        <v>45138</v>
      </c>
      <c r="R27" s="115" t="s">
        <v>27</v>
      </c>
      <c r="S27" s="83"/>
      <c r="T27" s="15"/>
    </row>
    <row r="28" spans="2:20" ht="15.75" x14ac:dyDescent="0.25">
      <c r="B28" s="13"/>
      <c r="C28" s="82"/>
      <c r="D28" s="364" t="s">
        <v>10</v>
      </c>
      <c r="E28" s="365"/>
      <c r="F28" s="155"/>
      <c r="G28" s="156"/>
      <c r="H28" s="156"/>
      <c r="I28" s="156"/>
      <c r="J28" s="156"/>
      <c r="K28" s="156"/>
      <c r="L28" s="156"/>
      <c r="M28" s="156"/>
      <c r="N28" s="156"/>
      <c r="O28" s="156"/>
      <c r="P28" s="156"/>
      <c r="Q28" s="157"/>
      <c r="R28" s="127">
        <f t="shared" ref="R28:R40" si="3">SUM(F28:Q28)</f>
        <v>0</v>
      </c>
      <c r="S28" s="83"/>
      <c r="T28" s="15"/>
    </row>
    <row r="29" spans="2:20" ht="15.75" x14ac:dyDescent="0.25">
      <c r="B29" s="13"/>
      <c r="C29" s="82"/>
      <c r="D29" s="366" t="s">
        <v>11</v>
      </c>
      <c r="E29" s="367"/>
      <c r="F29" s="150"/>
      <c r="G29" s="146"/>
      <c r="H29" s="146"/>
      <c r="I29" s="146"/>
      <c r="J29" s="146"/>
      <c r="K29" s="146"/>
      <c r="L29" s="146"/>
      <c r="M29" s="146"/>
      <c r="N29" s="146"/>
      <c r="O29" s="146"/>
      <c r="P29" s="146"/>
      <c r="Q29" s="151"/>
      <c r="R29" s="123">
        <f t="shared" si="3"/>
        <v>0</v>
      </c>
      <c r="S29" s="83"/>
      <c r="T29" s="15"/>
    </row>
    <row r="30" spans="2:20" ht="15.75" x14ac:dyDescent="0.25">
      <c r="B30" s="13"/>
      <c r="C30" s="82"/>
      <c r="D30" s="366" t="s">
        <v>12</v>
      </c>
      <c r="E30" s="367"/>
      <c r="F30" s="150"/>
      <c r="G30" s="146"/>
      <c r="H30" s="146"/>
      <c r="I30" s="146"/>
      <c r="J30" s="146"/>
      <c r="K30" s="146"/>
      <c r="L30" s="146"/>
      <c r="M30" s="146"/>
      <c r="N30" s="146"/>
      <c r="O30" s="146"/>
      <c r="P30" s="146"/>
      <c r="Q30" s="151"/>
      <c r="R30" s="123">
        <f t="shared" si="3"/>
        <v>0</v>
      </c>
      <c r="S30" s="83"/>
      <c r="T30" s="15"/>
    </row>
    <row r="31" spans="2:20" ht="15.75" x14ac:dyDescent="0.25">
      <c r="B31" s="13"/>
      <c r="C31" s="82"/>
      <c r="D31" s="366" t="s">
        <v>13</v>
      </c>
      <c r="E31" s="367"/>
      <c r="F31" s="150"/>
      <c r="G31" s="146"/>
      <c r="H31" s="146"/>
      <c r="I31" s="146"/>
      <c r="J31" s="146"/>
      <c r="K31" s="146"/>
      <c r="L31" s="146"/>
      <c r="M31" s="146"/>
      <c r="N31" s="146"/>
      <c r="O31" s="146"/>
      <c r="P31" s="146"/>
      <c r="Q31" s="151"/>
      <c r="R31" s="123">
        <f t="shared" si="3"/>
        <v>0</v>
      </c>
      <c r="S31" s="83"/>
      <c r="T31" s="15"/>
    </row>
    <row r="32" spans="2:20" ht="15.75" x14ac:dyDescent="0.25">
      <c r="B32" s="13"/>
      <c r="C32" s="82"/>
      <c r="D32" s="366" t="s">
        <v>14</v>
      </c>
      <c r="E32" s="367"/>
      <c r="F32" s="150"/>
      <c r="G32" s="146"/>
      <c r="H32" s="146"/>
      <c r="I32" s="146"/>
      <c r="J32" s="146"/>
      <c r="K32" s="146"/>
      <c r="L32" s="146"/>
      <c r="M32" s="146"/>
      <c r="N32" s="146"/>
      <c r="O32" s="146"/>
      <c r="P32" s="146"/>
      <c r="Q32" s="151"/>
      <c r="R32" s="123">
        <f t="shared" si="3"/>
        <v>0</v>
      </c>
      <c r="S32" s="83"/>
      <c r="T32" s="15"/>
    </row>
    <row r="33" spans="2:20" ht="15.75" x14ac:dyDescent="0.25">
      <c r="B33" s="13"/>
      <c r="C33" s="82"/>
      <c r="D33" s="106" t="s">
        <v>20</v>
      </c>
      <c r="E33" s="178" t="s">
        <v>15</v>
      </c>
      <c r="F33" s="150"/>
      <c r="G33" s="146"/>
      <c r="H33" s="146"/>
      <c r="I33" s="146"/>
      <c r="J33" s="146"/>
      <c r="K33" s="146"/>
      <c r="L33" s="146"/>
      <c r="M33" s="146"/>
      <c r="N33" s="146"/>
      <c r="O33" s="146"/>
      <c r="P33" s="146"/>
      <c r="Q33" s="151"/>
      <c r="R33" s="123">
        <f t="shared" si="3"/>
        <v>0</v>
      </c>
      <c r="S33" s="83"/>
      <c r="T33" s="15"/>
    </row>
    <row r="34" spans="2:20" ht="15.75" x14ac:dyDescent="0.25">
      <c r="B34" s="13"/>
      <c r="C34" s="82"/>
      <c r="D34" s="107" t="s">
        <v>20</v>
      </c>
      <c r="E34" s="178" t="s">
        <v>15</v>
      </c>
      <c r="F34" s="150"/>
      <c r="G34" s="146"/>
      <c r="H34" s="146"/>
      <c r="I34" s="146"/>
      <c r="J34" s="146"/>
      <c r="K34" s="146"/>
      <c r="L34" s="146"/>
      <c r="M34" s="146"/>
      <c r="N34" s="146"/>
      <c r="O34" s="146"/>
      <c r="P34" s="146"/>
      <c r="Q34" s="151"/>
      <c r="R34" s="123">
        <f t="shared" si="3"/>
        <v>0</v>
      </c>
      <c r="S34" s="83"/>
      <c r="T34" s="15"/>
    </row>
    <row r="35" spans="2:20" ht="15.75" x14ac:dyDescent="0.25">
      <c r="B35" s="13"/>
      <c r="C35" s="82"/>
      <c r="D35" s="107" t="s">
        <v>20</v>
      </c>
      <c r="E35" s="178" t="s">
        <v>15</v>
      </c>
      <c r="F35" s="150"/>
      <c r="G35" s="146"/>
      <c r="H35" s="146"/>
      <c r="I35" s="146"/>
      <c r="J35" s="146"/>
      <c r="K35" s="146"/>
      <c r="L35" s="146"/>
      <c r="M35" s="146"/>
      <c r="N35" s="146"/>
      <c r="O35" s="146"/>
      <c r="P35" s="146"/>
      <c r="Q35" s="151"/>
      <c r="R35" s="123">
        <f t="shared" si="3"/>
        <v>0</v>
      </c>
      <c r="S35" s="83"/>
      <c r="T35" s="15"/>
    </row>
    <row r="36" spans="2:20" ht="15.75" x14ac:dyDescent="0.25">
      <c r="B36" s="13"/>
      <c r="C36" s="82"/>
      <c r="D36" s="334" t="s">
        <v>129</v>
      </c>
      <c r="E36" s="338" t="s">
        <v>58</v>
      </c>
      <c r="F36" s="335"/>
      <c r="G36" s="336"/>
      <c r="H36" s="336"/>
      <c r="I36" s="336"/>
      <c r="J36" s="336"/>
      <c r="K36" s="336"/>
      <c r="L36" s="336"/>
      <c r="M36" s="336"/>
      <c r="N36" s="336"/>
      <c r="O36" s="336"/>
      <c r="P36" s="336"/>
      <c r="Q36" s="337"/>
      <c r="R36" s="123">
        <f t="shared" si="3"/>
        <v>0</v>
      </c>
      <c r="S36" s="83"/>
      <c r="T36" s="15"/>
    </row>
    <row r="37" spans="2:20" ht="15.75" x14ac:dyDescent="0.25">
      <c r="B37" s="13"/>
      <c r="C37" s="82"/>
      <c r="D37" s="334" t="s">
        <v>129</v>
      </c>
      <c r="E37" s="338" t="s">
        <v>17</v>
      </c>
      <c r="F37" s="335"/>
      <c r="G37" s="336"/>
      <c r="H37" s="336"/>
      <c r="I37" s="336"/>
      <c r="J37" s="336"/>
      <c r="K37" s="336"/>
      <c r="L37" s="336"/>
      <c r="M37" s="336"/>
      <c r="N37" s="336"/>
      <c r="O37" s="336"/>
      <c r="P37" s="336"/>
      <c r="Q37" s="337"/>
      <c r="R37" s="123">
        <f>SUM(F37:Q37)</f>
        <v>0</v>
      </c>
      <c r="S37" s="83"/>
      <c r="T37" s="15"/>
    </row>
    <row r="38" spans="2:20" ht="15.75" x14ac:dyDescent="0.25">
      <c r="B38" s="13"/>
      <c r="C38" s="82"/>
      <c r="D38" s="334" t="s">
        <v>129</v>
      </c>
      <c r="E38" s="338" t="s">
        <v>130</v>
      </c>
      <c r="F38" s="335"/>
      <c r="G38" s="336"/>
      <c r="H38" s="336"/>
      <c r="I38" s="336"/>
      <c r="J38" s="336"/>
      <c r="K38" s="336"/>
      <c r="L38" s="336"/>
      <c r="M38" s="336"/>
      <c r="N38" s="336"/>
      <c r="O38" s="336"/>
      <c r="P38" s="336"/>
      <c r="Q38" s="337"/>
      <c r="R38" s="123">
        <f>SUM(F38:Q38)</f>
        <v>0</v>
      </c>
      <c r="S38" s="83"/>
      <c r="T38" s="15"/>
    </row>
    <row r="39" spans="2:20" ht="15.75" x14ac:dyDescent="0.25">
      <c r="B39" s="13"/>
      <c r="C39" s="82"/>
      <c r="D39" s="334" t="s">
        <v>129</v>
      </c>
      <c r="E39" s="338" t="s">
        <v>47</v>
      </c>
      <c r="F39" s="335"/>
      <c r="G39" s="336"/>
      <c r="H39" s="336"/>
      <c r="I39" s="336"/>
      <c r="J39" s="336"/>
      <c r="K39" s="336"/>
      <c r="L39" s="336"/>
      <c r="M39" s="336"/>
      <c r="N39" s="336"/>
      <c r="O39" s="336"/>
      <c r="P39" s="336"/>
      <c r="Q39" s="337"/>
      <c r="R39" s="123">
        <f t="shared" si="3"/>
        <v>0</v>
      </c>
      <c r="S39" s="83"/>
      <c r="T39" s="15"/>
    </row>
    <row r="40" spans="2:20" ht="16.5" thickBot="1" x14ac:dyDescent="0.3">
      <c r="B40" s="13"/>
      <c r="C40" s="82"/>
      <c r="D40" s="360" t="s">
        <v>42</v>
      </c>
      <c r="E40" s="361"/>
      <c r="F40" s="164"/>
      <c r="G40" s="165"/>
      <c r="H40" s="165"/>
      <c r="I40" s="165"/>
      <c r="J40" s="165"/>
      <c r="K40" s="165"/>
      <c r="L40" s="165"/>
      <c r="M40" s="165"/>
      <c r="N40" s="165"/>
      <c r="O40" s="165"/>
      <c r="P40" s="165"/>
      <c r="Q40" s="166"/>
      <c r="R40" s="167">
        <f t="shared" si="3"/>
        <v>0</v>
      </c>
      <c r="S40" s="83"/>
      <c r="T40" s="15"/>
    </row>
    <row r="41" spans="2:20" ht="15.75" x14ac:dyDescent="0.25">
      <c r="B41" s="13"/>
      <c r="C41" s="84"/>
      <c r="D41" s="7"/>
      <c r="E41" s="85"/>
      <c r="F41" s="85"/>
      <c r="G41" s="85"/>
      <c r="H41" s="85"/>
      <c r="I41" s="85"/>
      <c r="J41" s="85"/>
      <c r="K41" s="85"/>
      <c r="L41" s="85"/>
      <c r="M41" s="85"/>
      <c r="N41" s="85"/>
      <c r="O41" s="85"/>
      <c r="P41" s="85"/>
      <c r="Q41" s="85"/>
      <c r="R41" s="85"/>
      <c r="S41" s="86"/>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7"/>
      <c r="D43" s="78" t="s">
        <v>28</v>
      </c>
      <c r="E43" s="79"/>
      <c r="F43" s="79"/>
      <c r="G43" s="79"/>
      <c r="H43" s="79"/>
      <c r="I43" s="79"/>
      <c r="J43" s="79"/>
      <c r="K43" s="79"/>
      <c r="L43" s="79"/>
      <c r="M43" s="79"/>
      <c r="N43" s="79"/>
      <c r="O43" s="79"/>
      <c r="P43" s="79"/>
      <c r="Q43" s="79"/>
      <c r="R43" s="80"/>
      <c r="S43" s="81"/>
      <c r="T43" s="15"/>
    </row>
    <row r="44" spans="2:20" ht="13.5" thickBot="1" x14ac:dyDescent="0.25">
      <c r="B44" s="13"/>
      <c r="C44" s="82"/>
      <c r="D44" s="14"/>
      <c r="E44" s="14"/>
      <c r="F44" s="14"/>
      <c r="G44" s="14"/>
      <c r="H44" s="14"/>
      <c r="I44" s="14"/>
      <c r="J44" s="14"/>
      <c r="K44" s="14"/>
      <c r="L44" s="14"/>
      <c r="M44" s="14"/>
      <c r="N44" s="14"/>
      <c r="O44" s="14"/>
      <c r="P44" s="14"/>
      <c r="Q44" s="14"/>
      <c r="R44" s="14"/>
      <c r="S44" s="83"/>
      <c r="T44" s="15"/>
    </row>
    <row r="45" spans="2:20" ht="16.5" thickBot="1" x14ac:dyDescent="0.3">
      <c r="B45" s="13"/>
      <c r="C45" s="82"/>
      <c r="D45" s="180" t="s">
        <v>63</v>
      </c>
      <c r="E45" s="135" t="s">
        <v>78</v>
      </c>
      <c r="F45" s="177">
        <f>F$11</f>
        <v>44774</v>
      </c>
      <c r="G45" s="105">
        <f t="shared" ref="G45:Q45" si="4">G$11</f>
        <v>44805</v>
      </c>
      <c r="H45" s="105">
        <f t="shared" si="4"/>
        <v>44835</v>
      </c>
      <c r="I45" s="105">
        <f t="shared" si="4"/>
        <v>44866</v>
      </c>
      <c r="J45" s="105">
        <f t="shared" si="4"/>
        <v>44896</v>
      </c>
      <c r="K45" s="105">
        <f t="shared" si="4"/>
        <v>44927</v>
      </c>
      <c r="L45" s="105">
        <f t="shared" si="4"/>
        <v>44958</v>
      </c>
      <c r="M45" s="105">
        <f t="shared" si="4"/>
        <v>44986</v>
      </c>
      <c r="N45" s="105">
        <f t="shared" si="4"/>
        <v>45017</v>
      </c>
      <c r="O45" s="105">
        <f t="shared" si="4"/>
        <v>45047</v>
      </c>
      <c r="P45" s="105">
        <f t="shared" si="4"/>
        <v>45078</v>
      </c>
      <c r="Q45" s="114">
        <f t="shared" si="4"/>
        <v>45138</v>
      </c>
      <c r="R45" s="115" t="s">
        <v>27</v>
      </c>
      <c r="S45" s="83"/>
      <c r="T45" s="15"/>
    </row>
    <row r="46" spans="2:20" ht="15.75" x14ac:dyDescent="0.25">
      <c r="B46" s="13"/>
      <c r="C46" s="82"/>
      <c r="D46" s="106" t="s">
        <v>64</v>
      </c>
      <c r="E46" s="134" t="s">
        <v>38</v>
      </c>
      <c r="F46" s="176">
        <f t="shared" ref="F46:R46" si="5">SUM(F12:F22,F28:F40)</f>
        <v>0</v>
      </c>
      <c r="G46" s="120">
        <f t="shared" si="5"/>
        <v>0</v>
      </c>
      <c r="H46" s="120">
        <f t="shared" si="5"/>
        <v>0</v>
      </c>
      <c r="I46" s="120">
        <f t="shared" si="5"/>
        <v>0</v>
      </c>
      <c r="J46" s="120">
        <f t="shared" si="5"/>
        <v>0</v>
      </c>
      <c r="K46" s="120">
        <f t="shared" si="5"/>
        <v>0</v>
      </c>
      <c r="L46" s="120">
        <f t="shared" si="5"/>
        <v>0</v>
      </c>
      <c r="M46" s="120">
        <f t="shared" si="5"/>
        <v>0</v>
      </c>
      <c r="N46" s="120">
        <f t="shared" si="5"/>
        <v>0</v>
      </c>
      <c r="O46" s="120">
        <f t="shared" si="5"/>
        <v>0</v>
      </c>
      <c r="P46" s="120">
        <f t="shared" si="5"/>
        <v>0</v>
      </c>
      <c r="Q46" s="121">
        <f t="shared" si="5"/>
        <v>0</v>
      </c>
      <c r="R46" s="127">
        <f t="shared" si="5"/>
        <v>0</v>
      </c>
      <c r="S46" s="83"/>
      <c r="T46" s="15"/>
    </row>
    <row r="47" spans="2:20" ht="16.5" thickBot="1" x14ac:dyDescent="0.3">
      <c r="B47" s="13"/>
      <c r="C47" s="82"/>
      <c r="D47" s="118" t="s">
        <v>64</v>
      </c>
      <c r="E47" s="136" t="s">
        <v>18</v>
      </c>
      <c r="F47" s="181">
        <f>'Year 1 Service - Upstate'!F97</f>
        <v>956015</v>
      </c>
      <c r="G47" s="138">
        <f>'Year 1 Service - Upstate'!G97</f>
        <v>956015</v>
      </c>
      <c r="H47" s="138">
        <f>'Year 1 Service - Upstate'!H97</f>
        <v>956015</v>
      </c>
      <c r="I47" s="138">
        <f>'Year 1 Service - Upstate'!I97</f>
        <v>1360436</v>
      </c>
      <c r="J47" s="138">
        <f>'Year 1 Service - Upstate'!J97</f>
        <v>1360436</v>
      </c>
      <c r="K47" s="138">
        <f>'Year 1 Service - Upstate'!K97</f>
        <v>1360436</v>
      </c>
      <c r="L47" s="138">
        <f>'Year 1 Service - Upstate'!L97</f>
        <v>1847387</v>
      </c>
      <c r="M47" s="138">
        <f>'Year 1 Service - Upstate'!M97</f>
        <v>1847590</v>
      </c>
      <c r="N47" s="138">
        <f>'Year 1 Service - Upstate'!N97</f>
        <v>1847795</v>
      </c>
      <c r="O47" s="138">
        <f>'Year 1 Service - Upstate'!O97</f>
        <v>1976189</v>
      </c>
      <c r="P47" s="138">
        <f>'Year 1 Service - Upstate'!P97</f>
        <v>1976492</v>
      </c>
      <c r="Q47" s="139">
        <f>'Year 1 Service - Upstate'!Q97</f>
        <v>1976798</v>
      </c>
      <c r="R47" s="140">
        <f>SUM(F47:Q47)</f>
        <v>18421604</v>
      </c>
      <c r="S47" s="83"/>
      <c r="T47" s="15"/>
    </row>
    <row r="48" spans="2:20" ht="16.5" thickBot="1" x14ac:dyDescent="0.3">
      <c r="B48" s="13"/>
      <c r="C48" s="82"/>
      <c r="D48" s="125" t="s">
        <v>64</v>
      </c>
      <c r="E48" s="141" t="s">
        <v>19</v>
      </c>
      <c r="F48" s="182">
        <f t="shared" ref="F48:Q48" si="6">F46/F47</f>
        <v>0</v>
      </c>
      <c r="G48" s="143">
        <f t="shared" si="6"/>
        <v>0</v>
      </c>
      <c r="H48" s="143">
        <f t="shared" si="6"/>
        <v>0</v>
      </c>
      <c r="I48" s="143">
        <f t="shared" si="6"/>
        <v>0</v>
      </c>
      <c r="J48" s="143">
        <f t="shared" si="6"/>
        <v>0</v>
      </c>
      <c r="K48" s="143">
        <f t="shared" si="6"/>
        <v>0</v>
      </c>
      <c r="L48" s="143">
        <f t="shared" si="6"/>
        <v>0</v>
      </c>
      <c r="M48" s="143">
        <f t="shared" si="6"/>
        <v>0</v>
      </c>
      <c r="N48" s="143">
        <f t="shared" si="6"/>
        <v>0</v>
      </c>
      <c r="O48" s="143">
        <f t="shared" si="6"/>
        <v>0</v>
      </c>
      <c r="P48" s="143">
        <f t="shared" si="6"/>
        <v>0</v>
      </c>
      <c r="Q48" s="144">
        <f t="shared" si="6"/>
        <v>0</v>
      </c>
      <c r="R48" s="145">
        <f>R46/R47</f>
        <v>0</v>
      </c>
      <c r="S48" s="83"/>
      <c r="T48" s="15"/>
    </row>
    <row r="49" spans="1:27" ht="16.5" thickBot="1" x14ac:dyDescent="0.3">
      <c r="B49" s="13"/>
      <c r="C49" s="82"/>
      <c r="D49" s="3"/>
      <c r="E49" s="3"/>
      <c r="F49" s="224"/>
      <c r="G49" s="224"/>
      <c r="H49" s="224"/>
      <c r="I49" s="224"/>
      <c r="J49" s="224"/>
      <c r="K49" s="224"/>
      <c r="L49" s="224"/>
      <c r="M49" s="224"/>
      <c r="N49" s="224"/>
      <c r="O49" s="224"/>
      <c r="P49" s="224"/>
      <c r="Q49" s="224"/>
      <c r="R49" s="224"/>
      <c r="S49" s="83"/>
      <c r="T49" s="15"/>
    </row>
    <row r="50" spans="1:27" s="3" customFormat="1" ht="16.5" thickBot="1" x14ac:dyDescent="0.3">
      <c r="A50" s="12"/>
      <c r="B50" s="23"/>
      <c r="C50" s="72"/>
      <c r="D50" s="180" t="s">
        <v>63</v>
      </c>
      <c r="E50" s="135" t="s">
        <v>78</v>
      </c>
      <c r="F50" s="109">
        <f>F$11</f>
        <v>44774</v>
      </c>
      <c r="G50" s="105">
        <f t="shared" ref="G50:Q50" si="7">G$11</f>
        <v>44805</v>
      </c>
      <c r="H50" s="105">
        <f t="shared" si="7"/>
        <v>44835</v>
      </c>
      <c r="I50" s="105">
        <f t="shared" si="7"/>
        <v>44866</v>
      </c>
      <c r="J50" s="105">
        <f t="shared" si="7"/>
        <v>44896</v>
      </c>
      <c r="K50" s="105">
        <f t="shared" si="7"/>
        <v>44927</v>
      </c>
      <c r="L50" s="105">
        <f t="shared" si="7"/>
        <v>44958</v>
      </c>
      <c r="M50" s="105">
        <f t="shared" si="7"/>
        <v>44986</v>
      </c>
      <c r="N50" s="105">
        <f t="shared" si="7"/>
        <v>45017</v>
      </c>
      <c r="O50" s="105">
        <f t="shared" si="7"/>
        <v>45047</v>
      </c>
      <c r="P50" s="105">
        <f t="shared" si="7"/>
        <v>45078</v>
      </c>
      <c r="Q50" s="114">
        <f t="shared" si="7"/>
        <v>45138</v>
      </c>
      <c r="R50" s="115" t="s">
        <v>27</v>
      </c>
      <c r="S50" s="71"/>
      <c r="T50" s="4"/>
      <c r="V50"/>
      <c r="W50"/>
      <c r="X50"/>
      <c r="Y50"/>
      <c r="Z50"/>
      <c r="AA50"/>
    </row>
    <row r="51" spans="1:27" s="3" customFormat="1" ht="15.75" x14ac:dyDescent="0.25">
      <c r="A51" s="12"/>
      <c r="B51" s="23"/>
      <c r="C51" s="72"/>
      <c r="D51" s="106" t="s">
        <v>61</v>
      </c>
      <c r="E51" s="236" t="s">
        <v>113</v>
      </c>
      <c r="F51" s="192">
        <f>F$46</f>
        <v>0</v>
      </c>
      <c r="G51" s="193">
        <f t="shared" ref="G51:H51" si="8">G$46</f>
        <v>0</v>
      </c>
      <c r="H51" s="193">
        <f t="shared" si="8"/>
        <v>0</v>
      </c>
      <c r="I51" s="156"/>
      <c r="J51" s="156"/>
      <c r="K51" s="156"/>
      <c r="L51" s="156"/>
      <c r="M51" s="156"/>
      <c r="N51" s="156"/>
      <c r="O51" s="156"/>
      <c r="P51" s="156"/>
      <c r="Q51" s="157"/>
      <c r="R51" s="127">
        <f>SUM(F51:Q51)</f>
        <v>0</v>
      </c>
      <c r="S51" s="71"/>
      <c r="T51" s="4"/>
      <c r="V51"/>
      <c r="W51"/>
      <c r="X51"/>
      <c r="Y51"/>
      <c r="Z51"/>
      <c r="AA51"/>
    </row>
    <row r="52" spans="1:27" s="3" customFormat="1" ht="15.75" x14ac:dyDescent="0.25">
      <c r="A52" s="12"/>
      <c r="B52" s="23"/>
      <c r="C52" s="72"/>
      <c r="D52" s="107" t="s">
        <v>61</v>
      </c>
      <c r="E52" s="238" t="s">
        <v>111</v>
      </c>
      <c r="F52" s="294"/>
      <c r="G52" s="242"/>
      <c r="H52" s="242"/>
      <c r="I52" s="311">
        <f>I$46-I51</f>
        <v>0</v>
      </c>
      <c r="J52" s="311">
        <f t="shared" ref="J52:K52" si="9">J$46-J51</f>
        <v>0</v>
      </c>
      <c r="K52" s="311">
        <f t="shared" si="9"/>
        <v>0</v>
      </c>
      <c r="L52" s="146"/>
      <c r="M52" s="146"/>
      <c r="N52" s="146"/>
      <c r="O52" s="146"/>
      <c r="P52" s="146"/>
      <c r="Q52" s="151"/>
      <c r="R52" s="123">
        <f>SUM(F52:Q52)</f>
        <v>0</v>
      </c>
      <c r="S52" s="71"/>
      <c r="T52" s="4"/>
      <c r="V52"/>
      <c r="W52"/>
      <c r="X52"/>
      <c r="Y52"/>
      <c r="Z52"/>
      <c r="AA52"/>
    </row>
    <row r="53" spans="1:27" s="3" customFormat="1" ht="15.75" x14ac:dyDescent="0.25">
      <c r="A53" s="12"/>
      <c r="B53" s="23"/>
      <c r="C53" s="72"/>
      <c r="D53" s="107" t="s">
        <v>61</v>
      </c>
      <c r="E53" s="238" t="s">
        <v>110</v>
      </c>
      <c r="F53" s="294"/>
      <c r="G53" s="242"/>
      <c r="H53" s="242"/>
      <c r="I53" s="242"/>
      <c r="J53" s="242"/>
      <c r="K53" s="242"/>
      <c r="L53" s="146"/>
      <c r="M53" s="146"/>
      <c r="N53" s="146"/>
      <c r="O53" s="146"/>
      <c r="P53" s="146"/>
      <c r="Q53" s="151"/>
      <c r="R53" s="123">
        <f>SUM(F53:Q53)</f>
        <v>0</v>
      </c>
      <c r="S53" s="71"/>
      <c r="T53" s="4"/>
      <c r="V53"/>
      <c r="W53"/>
      <c r="X53"/>
      <c r="Y53"/>
      <c r="Z53"/>
      <c r="AA53"/>
    </row>
    <row r="54" spans="1:27" s="3" customFormat="1" ht="16.5" thickBot="1" x14ac:dyDescent="0.3">
      <c r="A54" s="12"/>
      <c r="B54" s="23"/>
      <c r="C54" s="72"/>
      <c r="D54" s="229" t="s">
        <v>61</v>
      </c>
      <c r="E54" s="237" t="s">
        <v>112</v>
      </c>
      <c r="F54" s="295"/>
      <c r="G54" s="240"/>
      <c r="H54" s="240"/>
      <c r="I54" s="240"/>
      <c r="J54" s="240"/>
      <c r="K54" s="240"/>
      <c r="L54" s="240"/>
      <c r="M54" s="240"/>
      <c r="N54" s="240"/>
      <c r="O54" s="230"/>
      <c r="P54" s="230"/>
      <c r="Q54" s="284"/>
      <c r="R54" s="232">
        <f>SUM(F54:Q54)</f>
        <v>0</v>
      </c>
      <c r="S54" s="71"/>
      <c r="T54" s="4"/>
      <c r="V54"/>
      <c r="W54"/>
      <c r="X54"/>
      <c r="Y54"/>
      <c r="Z54"/>
      <c r="AA54"/>
    </row>
    <row r="55" spans="1:27" s="3" customFormat="1" ht="15.75" x14ac:dyDescent="0.25">
      <c r="A55" s="12"/>
      <c r="B55" s="23"/>
      <c r="C55" s="72"/>
      <c r="D55" s="285" t="s">
        <v>61</v>
      </c>
      <c r="E55" s="286" t="s">
        <v>104</v>
      </c>
      <c r="F55" s="287">
        <f>'Year 1 Service - Upstate'!F105</f>
        <v>956015</v>
      </c>
      <c r="G55" s="288">
        <f>'Year 1 Service - Upstate'!G105</f>
        <v>956015</v>
      </c>
      <c r="H55" s="288">
        <f>'Year 1 Service - Upstate'!H105</f>
        <v>956015</v>
      </c>
      <c r="I55" s="288">
        <f>'Year 1 Service - Upstate'!I105</f>
        <v>956015</v>
      </c>
      <c r="J55" s="288">
        <f>'Year 1 Service - Upstate'!J105</f>
        <v>956015</v>
      </c>
      <c r="K55" s="288">
        <f>'Year 1 Service - Upstate'!K105</f>
        <v>956015</v>
      </c>
      <c r="L55" s="288">
        <f>'Year 1 Service - Upstate'!L105</f>
        <v>956015</v>
      </c>
      <c r="M55" s="288">
        <f>'Year 1 Service - Upstate'!M105</f>
        <v>956015</v>
      </c>
      <c r="N55" s="288">
        <f>'Year 1 Service - Upstate'!N105</f>
        <v>956015</v>
      </c>
      <c r="O55" s="288">
        <f>'Year 1 Service - Upstate'!O105</f>
        <v>956015</v>
      </c>
      <c r="P55" s="288">
        <f>'Year 1 Service - Upstate'!P105</f>
        <v>956015</v>
      </c>
      <c r="Q55" s="289">
        <f>'Year 1 Service - Upstate'!Q105</f>
        <v>956015</v>
      </c>
      <c r="R55" s="290">
        <f>SUM(F55:Q55)</f>
        <v>11472180</v>
      </c>
      <c r="S55" s="71"/>
      <c r="T55" s="4"/>
      <c r="V55"/>
      <c r="W55"/>
      <c r="X55"/>
      <c r="Y55"/>
      <c r="Z55"/>
      <c r="AA55"/>
    </row>
    <row r="56" spans="1:27" s="3" customFormat="1" ht="15.75" x14ac:dyDescent="0.25">
      <c r="A56" s="12"/>
      <c r="B56" s="23"/>
      <c r="C56" s="72"/>
      <c r="D56" s="107" t="s">
        <v>61</v>
      </c>
      <c r="E56" s="261" t="s">
        <v>105</v>
      </c>
      <c r="F56" s="296"/>
      <c r="G56" s="297"/>
      <c r="H56" s="297"/>
      <c r="I56" s="245">
        <f>'Year 1 Service - Upstate'!I106</f>
        <v>404421</v>
      </c>
      <c r="J56" s="245">
        <f>'Year 1 Service - Upstate'!J106</f>
        <v>404421</v>
      </c>
      <c r="K56" s="245">
        <f>'Year 1 Service - Upstate'!K106</f>
        <v>404421</v>
      </c>
      <c r="L56" s="245">
        <f>'Year 1 Service - Upstate'!L106</f>
        <v>404421</v>
      </c>
      <c r="M56" s="245">
        <f>'Year 1 Service - Upstate'!M106</f>
        <v>404421</v>
      </c>
      <c r="N56" s="245">
        <f>'Year 1 Service - Upstate'!N106</f>
        <v>404421</v>
      </c>
      <c r="O56" s="245">
        <f>'Year 1 Service - Upstate'!O106</f>
        <v>404421</v>
      </c>
      <c r="P56" s="245">
        <f>'Year 1 Service - Upstate'!P106</f>
        <v>404421</v>
      </c>
      <c r="Q56" s="263">
        <f>'Year 1 Service - Upstate'!Q106</f>
        <v>404421</v>
      </c>
      <c r="R56" s="124">
        <f t="shared" ref="R56:R58" si="10">SUM(F56:Q56)</f>
        <v>3639789</v>
      </c>
      <c r="S56" s="71"/>
      <c r="T56" s="4"/>
      <c r="V56"/>
      <c r="W56"/>
      <c r="X56"/>
      <c r="Y56"/>
      <c r="Z56"/>
      <c r="AA56"/>
    </row>
    <row r="57" spans="1:27" s="3" customFormat="1" ht="15.75" x14ac:dyDescent="0.25">
      <c r="A57" s="12"/>
      <c r="B57" s="23"/>
      <c r="C57" s="72"/>
      <c r="D57" s="107" t="s">
        <v>61</v>
      </c>
      <c r="E57" s="261" t="s">
        <v>106</v>
      </c>
      <c r="F57" s="296"/>
      <c r="G57" s="297"/>
      <c r="H57" s="297"/>
      <c r="I57" s="297"/>
      <c r="J57" s="297"/>
      <c r="K57" s="297"/>
      <c r="L57" s="245">
        <f>'Year 1 Service - Upstate'!L107</f>
        <v>467155</v>
      </c>
      <c r="M57" s="245">
        <f>'Year 1 Service - Upstate'!M107</f>
        <v>467155</v>
      </c>
      <c r="N57" s="245">
        <f>'Year 1 Service - Upstate'!N107</f>
        <v>467155</v>
      </c>
      <c r="O57" s="245">
        <f>'Year 1 Service - Upstate'!O107</f>
        <v>467155</v>
      </c>
      <c r="P57" s="245">
        <f>'Year 1 Service - Upstate'!P107</f>
        <v>467155</v>
      </c>
      <c r="Q57" s="263">
        <f>'Year 1 Service - Upstate'!Q107</f>
        <v>467155</v>
      </c>
      <c r="R57" s="124">
        <f t="shared" si="10"/>
        <v>2802930</v>
      </c>
      <c r="S57" s="71"/>
      <c r="T57" s="4"/>
      <c r="V57"/>
      <c r="W57"/>
      <c r="X57"/>
      <c r="Y57"/>
      <c r="Z57"/>
      <c r="AA57"/>
    </row>
    <row r="58" spans="1:27" s="3" customFormat="1" ht="16.5" thickBot="1" x14ac:dyDescent="0.3">
      <c r="A58" s="12"/>
      <c r="B58" s="23"/>
      <c r="C58" s="72"/>
      <c r="D58" s="268" t="s">
        <v>61</v>
      </c>
      <c r="E58" s="291" t="s">
        <v>107</v>
      </c>
      <c r="F58" s="298"/>
      <c r="G58" s="299"/>
      <c r="H58" s="299"/>
      <c r="I58" s="299"/>
      <c r="J58" s="299"/>
      <c r="K58" s="299"/>
      <c r="L58" s="299"/>
      <c r="M58" s="299"/>
      <c r="N58" s="299"/>
      <c r="O58" s="244">
        <f>'Year 1 Service - Upstate'!O108</f>
        <v>118990</v>
      </c>
      <c r="P58" s="244">
        <f>'Year 1 Service - Upstate'!P108</f>
        <v>118990</v>
      </c>
      <c r="Q58" s="292">
        <f>'Year 1 Service - Upstate'!Q108</f>
        <v>118990</v>
      </c>
      <c r="R58" s="293">
        <f t="shared" si="10"/>
        <v>356970</v>
      </c>
      <c r="S58" s="71"/>
      <c r="T58" s="4"/>
      <c r="V58"/>
      <c r="W58"/>
      <c r="X58"/>
      <c r="Y58"/>
      <c r="Z58"/>
      <c r="AA58"/>
    </row>
    <row r="59" spans="1:27" s="3" customFormat="1" ht="16.5" thickBot="1" x14ac:dyDescent="0.3">
      <c r="A59" s="12"/>
      <c r="B59" s="23"/>
      <c r="C59" s="72"/>
      <c r="D59" s="125" t="s">
        <v>61</v>
      </c>
      <c r="E59" s="141" t="s">
        <v>19</v>
      </c>
      <c r="F59" s="142">
        <f>SUM(F51:F54)/SUM(F55:F58)</f>
        <v>0</v>
      </c>
      <c r="G59" s="143">
        <f t="shared" ref="G59:Q59" si="11">SUM(G51:G54)/SUM(G55:G58)</f>
        <v>0</v>
      </c>
      <c r="H59" s="143">
        <f t="shared" si="11"/>
        <v>0</v>
      </c>
      <c r="I59" s="143">
        <f t="shared" si="11"/>
        <v>0</v>
      </c>
      <c r="J59" s="143">
        <f t="shared" si="11"/>
        <v>0</v>
      </c>
      <c r="K59" s="143">
        <f t="shared" si="11"/>
        <v>0</v>
      </c>
      <c r="L59" s="143">
        <f t="shared" si="11"/>
        <v>0</v>
      </c>
      <c r="M59" s="143">
        <f t="shared" si="11"/>
        <v>0</v>
      </c>
      <c r="N59" s="143">
        <f t="shared" si="11"/>
        <v>0</v>
      </c>
      <c r="O59" s="143">
        <f t="shared" si="11"/>
        <v>0</v>
      </c>
      <c r="P59" s="143">
        <f t="shared" si="11"/>
        <v>0</v>
      </c>
      <c r="Q59" s="144">
        <f t="shared" si="11"/>
        <v>0</v>
      </c>
      <c r="R59" s="145">
        <f>SUM(R51:R54)/SUM(R55:R58)</f>
        <v>0</v>
      </c>
      <c r="S59" s="71"/>
      <c r="T59" s="4"/>
      <c r="V59"/>
      <c r="W59"/>
      <c r="X59"/>
      <c r="Y59"/>
      <c r="Z59"/>
      <c r="AA59"/>
    </row>
    <row r="60" spans="1:27" s="3" customFormat="1" ht="16.5" thickBot="1" x14ac:dyDescent="0.3">
      <c r="A60" s="12"/>
      <c r="B60" s="23"/>
      <c r="C60" s="72"/>
      <c r="F60" s="224"/>
      <c r="G60" s="224"/>
      <c r="H60" s="224"/>
      <c r="I60" s="224"/>
      <c r="J60" s="224"/>
      <c r="K60" s="224"/>
      <c r="L60" s="224"/>
      <c r="M60" s="224"/>
      <c r="N60" s="224"/>
      <c r="O60" s="224"/>
      <c r="P60" s="224"/>
      <c r="Q60" s="224"/>
      <c r="R60" s="224"/>
      <c r="S60" s="71"/>
      <c r="T60" s="4"/>
      <c r="V60"/>
      <c r="W60"/>
      <c r="X60"/>
      <c r="Y60"/>
      <c r="Z60"/>
      <c r="AA60"/>
    </row>
    <row r="61" spans="1:27" s="3" customFormat="1" ht="16.5" thickBot="1" x14ac:dyDescent="0.3">
      <c r="A61" s="12"/>
      <c r="B61" s="23"/>
      <c r="C61" s="72"/>
      <c r="D61" s="180" t="s">
        <v>63</v>
      </c>
      <c r="E61" s="135" t="s">
        <v>78</v>
      </c>
      <c r="F61" s="109">
        <f>F$11</f>
        <v>44774</v>
      </c>
      <c r="G61" s="105">
        <f t="shared" ref="G61:Q61" si="12">G$11</f>
        <v>44805</v>
      </c>
      <c r="H61" s="105">
        <f t="shared" si="12"/>
        <v>44835</v>
      </c>
      <c r="I61" s="105">
        <f t="shared" si="12"/>
        <v>44866</v>
      </c>
      <c r="J61" s="105">
        <f t="shared" si="12"/>
        <v>44896</v>
      </c>
      <c r="K61" s="105">
        <f t="shared" si="12"/>
        <v>44927</v>
      </c>
      <c r="L61" s="105">
        <f t="shared" si="12"/>
        <v>44958</v>
      </c>
      <c r="M61" s="105">
        <f t="shared" si="12"/>
        <v>44986</v>
      </c>
      <c r="N61" s="105">
        <f t="shared" si="12"/>
        <v>45017</v>
      </c>
      <c r="O61" s="105">
        <f t="shared" si="12"/>
        <v>45047</v>
      </c>
      <c r="P61" s="105">
        <f t="shared" si="12"/>
        <v>45078</v>
      </c>
      <c r="Q61" s="114">
        <f t="shared" si="12"/>
        <v>45138</v>
      </c>
      <c r="R61" s="115" t="s">
        <v>27</v>
      </c>
      <c r="S61" s="71"/>
      <c r="T61" s="4"/>
      <c r="V61"/>
      <c r="W61"/>
      <c r="X61"/>
      <c r="Y61"/>
      <c r="Z61"/>
      <c r="AA61"/>
    </row>
    <row r="62" spans="1:27" s="3" customFormat="1" ht="15.75" x14ac:dyDescent="0.25">
      <c r="A62" s="12"/>
      <c r="B62" s="23"/>
      <c r="C62" s="72"/>
      <c r="D62" s="116" t="s">
        <v>62</v>
      </c>
      <c r="E62" s="251" t="s">
        <v>114</v>
      </c>
      <c r="F62" s="305"/>
      <c r="G62" s="306"/>
      <c r="H62" s="306"/>
      <c r="I62" s="306"/>
      <c r="J62" s="306"/>
      <c r="K62" s="306"/>
      <c r="L62" s="282">
        <f>L46-SUM(L51:L53)</f>
        <v>0</v>
      </c>
      <c r="M62" s="282">
        <f t="shared" ref="M62:N62" si="13">M46-SUM(M51:M53)</f>
        <v>0</v>
      </c>
      <c r="N62" s="282">
        <f t="shared" si="13"/>
        <v>0</v>
      </c>
      <c r="O62" s="161"/>
      <c r="P62" s="161"/>
      <c r="Q62" s="162"/>
      <c r="R62" s="163">
        <f>SUM(F62:Q62)</f>
        <v>0</v>
      </c>
      <c r="S62" s="71"/>
      <c r="T62" s="4"/>
      <c r="V62"/>
      <c r="W62"/>
      <c r="X62"/>
      <c r="Y62"/>
      <c r="Z62"/>
      <c r="AA62"/>
    </row>
    <row r="63" spans="1:27" s="3" customFormat="1" ht="16.5" thickBot="1" x14ac:dyDescent="0.3">
      <c r="A63" s="12"/>
      <c r="B63" s="23"/>
      <c r="C63" s="72"/>
      <c r="D63" s="229" t="s">
        <v>62</v>
      </c>
      <c r="E63" s="237" t="s">
        <v>115</v>
      </c>
      <c r="F63" s="307"/>
      <c r="G63" s="308"/>
      <c r="H63" s="308"/>
      <c r="I63" s="308"/>
      <c r="J63" s="308"/>
      <c r="K63" s="308"/>
      <c r="L63" s="308"/>
      <c r="M63" s="308"/>
      <c r="N63" s="308"/>
      <c r="O63" s="300">
        <f>O46-SUM(O51:O54,O62)</f>
        <v>0</v>
      </c>
      <c r="P63" s="300">
        <f t="shared" ref="P63:Q63" si="14">P46-SUM(P51:P54,P62)</f>
        <v>0</v>
      </c>
      <c r="Q63" s="301">
        <f t="shared" si="14"/>
        <v>0</v>
      </c>
      <c r="R63" s="272">
        <f>SUM(F63:Q63)</f>
        <v>0</v>
      </c>
      <c r="S63" s="71"/>
      <c r="T63" s="4"/>
      <c r="V63"/>
      <c r="W63"/>
      <c r="X63"/>
      <c r="Y63"/>
      <c r="Z63"/>
      <c r="AA63"/>
    </row>
    <row r="64" spans="1:27" s="3" customFormat="1" ht="15.75" x14ac:dyDescent="0.25">
      <c r="A64" s="12"/>
      <c r="B64" s="23"/>
      <c r="C64" s="72"/>
      <c r="D64" s="116" t="s">
        <v>62</v>
      </c>
      <c r="E64" s="286" t="s">
        <v>108</v>
      </c>
      <c r="F64" s="275"/>
      <c r="G64" s="276"/>
      <c r="H64" s="276"/>
      <c r="I64" s="276"/>
      <c r="J64" s="276"/>
      <c r="K64" s="276"/>
      <c r="L64" s="258">
        <f>'Year 1 Service - Upstate'!L114</f>
        <v>19796</v>
      </c>
      <c r="M64" s="258">
        <f>'Year 1 Service - Upstate'!M114</f>
        <v>19999</v>
      </c>
      <c r="N64" s="258">
        <f>'Year 1 Service - Upstate'!N114</f>
        <v>20204</v>
      </c>
      <c r="O64" s="258">
        <f>'Year 1 Service - Upstate'!O114</f>
        <v>20411</v>
      </c>
      <c r="P64" s="258">
        <f>'Year 1 Service - Upstate'!P114</f>
        <v>20620</v>
      </c>
      <c r="Q64" s="259">
        <f>'Year 1 Service - Upstate'!Q114</f>
        <v>20831</v>
      </c>
      <c r="R64" s="260">
        <f>SUM(F64:Q64)</f>
        <v>121861</v>
      </c>
      <c r="S64" s="71"/>
      <c r="T64" s="4"/>
      <c r="V64"/>
      <c r="W64"/>
      <c r="X64"/>
      <c r="Y64"/>
      <c r="Z64"/>
      <c r="AA64"/>
    </row>
    <row r="65" spans="1:27" s="3" customFormat="1" ht="16.5" thickBot="1" x14ac:dyDescent="0.3">
      <c r="A65" s="12"/>
      <c r="B65" s="23"/>
      <c r="C65" s="72"/>
      <c r="D65" s="229" t="s">
        <v>62</v>
      </c>
      <c r="E65" s="302" t="s">
        <v>109</v>
      </c>
      <c r="F65" s="309"/>
      <c r="G65" s="310"/>
      <c r="H65" s="310"/>
      <c r="I65" s="310"/>
      <c r="J65" s="310"/>
      <c r="K65" s="310"/>
      <c r="L65" s="310"/>
      <c r="M65" s="310"/>
      <c r="N65" s="310"/>
      <c r="O65" s="235">
        <f>'Year 1 Service - Upstate'!O115</f>
        <v>9197</v>
      </c>
      <c r="P65" s="235">
        <f>'Year 1 Service - Upstate'!P115</f>
        <v>9291</v>
      </c>
      <c r="Q65" s="303">
        <f>'Year 1 Service - Upstate'!Q115</f>
        <v>9386</v>
      </c>
      <c r="R65" s="304">
        <f>SUM(F65:Q65)</f>
        <v>27874</v>
      </c>
      <c r="S65" s="71"/>
      <c r="T65" s="4"/>
      <c r="V65"/>
      <c r="W65"/>
      <c r="X65"/>
      <c r="Y65"/>
      <c r="Z65"/>
      <c r="AA65"/>
    </row>
    <row r="66" spans="1:27" s="3" customFormat="1" ht="16.5" thickBot="1" x14ac:dyDescent="0.3">
      <c r="A66" s="12"/>
      <c r="B66" s="23"/>
      <c r="C66" s="72"/>
      <c r="D66" s="125" t="s">
        <v>62</v>
      </c>
      <c r="E66" s="141" t="s">
        <v>19</v>
      </c>
      <c r="F66" s="339"/>
      <c r="G66" s="340"/>
      <c r="H66" s="340"/>
      <c r="I66" s="340"/>
      <c r="J66" s="340"/>
      <c r="K66" s="340"/>
      <c r="L66" s="143">
        <f>SUM(L62:L63)/SUM(L64:L65)</f>
        <v>0</v>
      </c>
      <c r="M66" s="143">
        <f t="shared" ref="M66:R66" si="15">SUM(M62:M63)/SUM(M64:M65)</f>
        <v>0</v>
      </c>
      <c r="N66" s="143">
        <f t="shared" si="15"/>
        <v>0</v>
      </c>
      <c r="O66" s="143">
        <f t="shared" si="15"/>
        <v>0</v>
      </c>
      <c r="P66" s="143">
        <f t="shared" si="15"/>
        <v>0</v>
      </c>
      <c r="Q66" s="144">
        <f t="shared" si="15"/>
        <v>0</v>
      </c>
      <c r="R66" s="145">
        <f t="shared" si="15"/>
        <v>0</v>
      </c>
      <c r="S66" s="71"/>
      <c r="T66" s="4"/>
      <c r="V66"/>
      <c r="W66"/>
      <c r="X66"/>
      <c r="Y66"/>
      <c r="Z66"/>
      <c r="AA66"/>
    </row>
    <row r="67" spans="1:27" x14ac:dyDescent="0.2">
      <c r="B67" s="13"/>
      <c r="C67" s="84"/>
      <c r="D67" s="85"/>
      <c r="E67" s="85"/>
      <c r="F67" s="85"/>
      <c r="G67" s="85"/>
      <c r="H67" s="85"/>
      <c r="I67" s="85"/>
      <c r="J67" s="85"/>
      <c r="K67" s="85"/>
      <c r="L67" s="85"/>
      <c r="M67" s="85"/>
      <c r="N67" s="85"/>
      <c r="O67" s="85"/>
      <c r="P67" s="85"/>
      <c r="Q67" s="85"/>
      <c r="R67" s="85"/>
      <c r="S67" s="86"/>
      <c r="T67" s="15"/>
    </row>
    <row r="68" spans="1:27" ht="13.5" thickBot="1" x14ac:dyDescent="0.25">
      <c r="B68" s="16"/>
      <c r="C68" s="17"/>
      <c r="D68" s="17"/>
      <c r="E68" s="17"/>
      <c r="F68" s="17"/>
      <c r="G68" s="17"/>
      <c r="H68" s="17"/>
      <c r="I68" s="17"/>
      <c r="J68" s="17"/>
      <c r="K68" s="17"/>
      <c r="L68" s="17"/>
      <c r="M68" s="17"/>
      <c r="N68" s="17"/>
      <c r="O68" s="17"/>
      <c r="P68" s="17"/>
      <c r="Q68" s="17"/>
      <c r="R68" s="17"/>
      <c r="S68" s="17"/>
      <c r="T68" s="18"/>
    </row>
  </sheetData>
  <sheetProtection algorithmName="SHA-512" hashValue="ebkPx7y3/Me8tzA9xjr413aiiyQVCdl3oN+JNSn5G9s+WuFpZYszH0z6XRkD4n99xGIFVw/KNoZ2e3u2EK2+NA==" saltValue="GpA/nfu/wSA1k/x8cQqm+Q==" spinCount="100000" sheet="1" formatColumns="0" formatRows="0"/>
  <mergeCells count="16">
    <mergeCell ref="D19:E19"/>
    <mergeCell ref="D18:E18"/>
    <mergeCell ref="D17:E17"/>
    <mergeCell ref="D16:E16"/>
    <mergeCell ref="D11:E11"/>
    <mergeCell ref="D12:E12"/>
    <mergeCell ref="D13:E13"/>
    <mergeCell ref="D14:E14"/>
    <mergeCell ref="D15:E15"/>
    <mergeCell ref="D40:E40"/>
    <mergeCell ref="D27:E27"/>
    <mergeCell ref="D28:E28"/>
    <mergeCell ref="D29:E29"/>
    <mergeCell ref="D30:E30"/>
    <mergeCell ref="D31:E31"/>
    <mergeCell ref="D32:E32"/>
  </mergeCells>
  <dataValidations count="1">
    <dataValidation type="decimal" allowBlank="1" showInputMessage="1" showErrorMessage="1" sqref="F12:Q22 O62:Q62 I51:Q51 L52:Q53 O54:Q54 F28:Q40" xr:uid="{229DA07C-C279-4CF2-B06E-912987C32D2B}">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04AC-55ED-49ED-8505-C254D4C167F2}">
  <sheetPr>
    <tabColor theme="9" tint="-0.249977111117893"/>
  </sheetPr>
  <dimension ref="A1:AA116"/>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5" customHeight="1" thickBot="1" x14ac:dyDescent="0.3"/>
    <row r="2" spans="1:27" ht="21" x14ac:dyDescent="0.35">
      <c r="A2" s="1"/>
      <c r="B2" s="21"/>
      <c r="C2" s="38"/>
      <c r="D2" s="27" t="str">
        <f>'Year 1 Service - Upstate'!D2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Upstate'!D3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Upstate'!D4</f>
        <v>Upstate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Upstate'!D6</f>
        <v xml:space="preserve">Contractor Name : </v>
      </c>
      <c r="E6" s="28"/>
      <c r="F6" s="6"/>
      <c r="G6" s="6"/>
      <c r="H6" s="6"/>
      <c r="I6" s="6"/>
      <c r="J6" s="6"/>
      <c r="K6" s="6"/>
      <c r="L6" s="6"/>
      <c r="M6" s="6"/>
      <c r="N6" s="6"/>
      <c r="O6" s="6"/>
      <c r="P6" s="6"/>
      <c r="Q6" s="6"/>
      <c r="R6" s="6"/>
      <c r="S6" s="6"/>
      <c r="T6" s="4"/>
    </row>
    <row r="7" spans="1:27" x14ac:dyDescent="0.25">
      <c r="A7" s="1"/>
      <c r="B7" s="2"/>
      <c r="D7" s="63" t="str">
        <f>"Contract Year 2 : "&amp;TEXT(DATE(YEAR(F11),MONTH(F11),1),"mm/dd/yyyy")&amp;" - "&amp;TEXT(DATE(YEAR(Q11),MONTH(Q11),31),"mm/dd/yyyy")</f>
        <v>Contract Year 2 : 08/01/2023 - 07/31/2024</v>
      </c>
      <c r="E7" s="63"/>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4" t="s">
        <v>133</v>
      </c>
      <c r="D9" s="65"/>
      <c r="E9" s="65"/>
      <c r="F9" s="65"/>
      <c r="G9" s="66"/>
      <c r="H9" s="65"/>
      <c r="I9" s="65"/>
      <c r="J9" s="65"/>
      <c r="K9" s="65"/>
      <c r="L9" s="65"/>
      <c r="M9" s="65"/>
      <c r="N9" s="65"/>
      <c r="O9" s="65"/>
      <c r="P9" s="65"/>
      <c r="Q9" s="65"/>
      <c r="R9" s="65"/>
      <c r="S9" s="67"/>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4" t="s">
        <v>52</v>
      </c>
      <c r="E11" s="110" t="s">
        <v>53</v>
      </c>
      <c r="F11" s="109">
        <f>DATE(YEAR('Year 1 Service - Upstate'!F11)+1,MONTH('Year 1 Service - Upstate'!F11),1)</f>
        <v>45139</v>
      </c>
      <c r="G11" s="105">
        <f>IF(MONTH(F11)=12,DATE(YEAR(F11)+1,1,1),DATE(YEAR(F11),MONTH(F11)+1,1))</f>
        <v>45170</v>
      </c>
      <c r="H11" s="105">
        <f t="shared" ref="H11:Q11" si="0">IF(MONTH(G11)=12,DATE(YEAR(G11)+1,1,1),DATE(YEAR(G11),MONTH(G11)+1,1))</f>
        <v>45200</v>
      </c>
      <c r="I11" s="105">
        <f t="shared" si="0"/>
        <v>45231</v>
      </c>
      <c r="J11" s="105">
        <f t="shared" si="0"/>
        <v>45261</v>
      </c>
      <c r="K11" s="105">
        <f t="shared" si="0"/>
        <v>45292</v>
      </c>
      <c r="L11" s="105">
        <f t="shared" si="0"/>
        <v>45323</v>
      </c>
      <c r="M11" s="105">
        <f t="shared" si="0"/>
        <v>45352</v>
      </c>
      <c r="N11" s="105">
        <f t="shared" si="0"/>
        <v>45383</v>
      </c>
      <c r="O11" s="105">
        <f t="shared" si="0"/>
        <v>45413</v>
      </c>
      <c r="P11" s="105">
        <f t="shared" si="0"/>
        <v>45444</v>
      </c>
      <c r="Q11" s="114">
        <f t="shared" si="0"/>
        <v>45474</v>
      </c>
      <c r="R11" s="115" t="s">
        <v>27</v>
      </c>
      <c r="S11" s="39"/>
      <c r="T11" s="4"/>
    </row>
    <row r="12" spans="1:27" x14ac:dyDescent="0.25">
      <c r="B12" s="2"/>
      <c r="C12" s="20"/>
      <c r="D12" s="325" t="s">
        <v>123</v>
      </c>
      <c r="E12" s="117" t="s">
        <v>54</v>
      </c>
      <c r="F12" s="147"/>
      <c r="G12" s="148"/>
      <c r="H12" s="148"/>
      <c r="I12" s="148"/>
      <c r="J12" s="148"/>
      <c r="K12" s="148"/>
      <c r="L12" s="148"/>
      <c r="M12" s="148"/>
      <c r="N12" s="148"/>
      <c r="O12" s="148"/>
      <c r="P12" s="148"/>
      <c r="Q12" s="149"/>
      <c r="R12" s="122">
        <f>SUM(F12:Q12)</f>
        <v>0</v>
      </c>
      <c r="S12" s="40"/>
      <c r="T12" s="4"/>
    </row>
    <row r="13" spans="1:27" x14ac:dyDescent="0.25">
      <c r="B13" s="2"/>
      <c r="C13" s="20"/>
      <c r="D13" s="326" t="s">
        <v>123</v>
      </c>
      <c r="E13" s="112" t="s">
        <v>56</v>
      </c>
      <c r="F13" s="150"/>
      <c r="G13" s="146"/>
      <c r="H13" s="146"/>
      <c r="I13" s="146"/>
      <c r="J13" s="146"/>
      <c r="K13" s="146"/>
      <c r="L13" s="146"/>
      <c r="M13" s="146"/>
      <c r="N13" s="146"/>
      <c r="O13" s="146"/>
      <c r="P13" s="146"/>
      <c r="Q13" s="151"/>
      <c r="R13" s="123">
        <f t="shared" ref="R13:R75" si="1">SUM(F13:Q13)</f>
        <v>0</v>
      </c>
      <c r="S13" s="40"/>
      <c r="T13" s="4"/>
    </row>
    <row r="14" spans="1:27" x14ac:dyDescent="0.25">
      <c r="B14" s="2"/>
      <c r="C14" s="20"/>
      <c r="D14" s="326" t="s">
        <v>123</v>
      </c>
      <c r="E14" s="112" t="s">
        <v>55</v>
      </c>
      <c r="F14" s="152"/>
      <c r="G14" s="153"/>
      <c r="H14" s="153"/>
      <c r="I14" s="153"/>
      <c r="J14" s="153"/>
      <c r="K14" s="153"/>
      <c r="L14" s="153"/>
      <c r="M14" s="153"/>
      <c r="N14" s="153"/>
      <c r="O14" s="153"/>
      <c r="P14" s="153"/>
      <c r="Q14" s="154"/>
      <c r="R14" s="124">
        <f t="shared" si="1"/>
        <v>0</v>
      </c>
      <c r="S14" s="40"/>
      <c r="T14" s="4"/>
    </row>
    <row r="15" spans="1:27" x14ac:dyDescent="0.25">
      <c r="B15" s="2"/>
      <c r="C15" s="20"/>
      <c r="D15" s="327" t="s">
        <v>123</v>
      </c>
      <c r="E15" s="119" t="s">
        <v>57</v>
      </c>
      <c r="F15" s="195"/>
      <c r="G15" s="196"/>
      <c r="H15" s="196"/>
      <c r="I15" s="196"/>
      <c r="J15" s="196"/>
      <c r="K15" s="196"/>
      <c r="L15" s="196"/>
      <c r="M15" s="196"/>
      <c r="N15" s="196"/>
      <c r="O15" s="196"/>
      <c r="P15" s="196"/>
      <c r="Q15" s="197"/>
      <c r="R15" s="140">
        <f t="shared" si="1"/>
        <v>0</v>
      </c>
      <c r="S15" s="40"/>
      <c r="T15" s="4"/>
    </row>
    <row r="16" spans="1:27" ht="16.5" thickBot="1" x14ac:dyDescent="0.3">
      <c r="B16" s="2"/>
      <c r="C16" s="20"/>
      <c r="D16" s="327" t="s">
        <v>123</v>
      </c>
      <c r="E16" s="113" t="s">
        <v>80</v>
      </c>
      <c r="F16" s="206" t="str">
        <f>IFERROR(F13/F14,"")</f>
        <v/>
      </c>
      <c r="G16" s="207" t="str">
        <f t="shared" ref="G16:Q16" si="2">IFERROR(G13/G14,"")</f>
        <v/>
      </c>
      <c r="H16" s="207" t="str">
        <f t="shared" si="2"/>
        <v/>
      </c>
      <c r="I16" s="207" t="str">
        <f t="shared" si="2"/>
        <v/>
      </c>
      <c r="J16" s="207" t="str">
        <f t="shared" si="2"/>
        <v/>
      </c>
      <c r="K16" s="207" t="str">
        <f t="shared" si="2"/>
        <v/>
      </c>
      <c r="L16" s="207" t="str">
        <f t="shared" si="2"/>
        <v/>
      </c>
      <c r="M16" s="207" t="str">
        <f t="shared" si="2"/>
        <v/>
      </c>
      <c r="N16" s="207" t="str">
        <f t="shared" si="2"/>
        <v/>
      </c>
      <c r="O16" s="207" t="str">
        <f t="shared" si="2"/>
        <v/>
      </c>
      <c r="P16" s="207" t="str">
        <f t="shared" si="2"/>
        <v/>
      </c>
      <c r="Q16" s="208" t="str">
        <f t="shared" si="2"/>
        <v/>
      </c>
      <c r="R16" s="198">
        <f>IFERROR(R13/R14,0)</f>
        <v>0</v>
      </c>
      <c r="S16" s="40"/>
      <c r="T16" s="4"/>
    </row>
    <row r="17" spans="2:20" x14ac:dyDescent="0.25">
      <c r="B17" s="2"/>
      <c r="C17" s="20"/>
      <c r="D17" s="116" t="s">
        <v>124</v>
      </c>
      <c r="E17" s="117" t="s">
        <v>54</v>
      </c>
      <c r="F17" s="147"/>
      <c r="G17" s="148"/>
      <c r="H17" s="148"/>
      <c r="I17" s="148"/>
      <c r="J17" s="148"/>
      <c r="K17" s="148"/>
      <c r="L17" s="148"/>
      <c r="M17" s="148"/>
      <c r="N17" s="148"/>
      <c r="O17" s="148"/>
      <c r="P17" s="148"/>
      <c r="Q17" s="149"/>
      <c r="R17" s="122">
        <f t="shared" si="1"/>
        <v>0</v>
      </c>
      <c r="S17" s="40"/>
      <c r="T17" s="4"/>
    </row>
    <row r="18" spans="2:20" x14ac:dyDescent="0.25">
      <c r="B18" s="2"/>
      <c r="C18" s="20"/>
      <c r="D18" s="107" t="s">
        <v>124</v>
      </c>
      <c r="E18" s="112" t="s">
        <v>56</v>
      </c>
      <c r="F18" s="150"/>
      <c r="G18" s="146"/>
      <c r="H18" s="146"/>
      <c r="I18" s="146"/>
      <c r="J18" s="146"/>
      <c r="K18" s="146"/>
      <c r="L18" s="146"/>
      <c r="M18" s="146"/>
      <c r="N18" s="146"/>
      <c r="O18" s="146"/>
      <c r="P18" s="146"/>
      <c r="Q18" s="151"/>
      <c r="R18" s="123">
        <f t="shared" si="1"/>
        <v>0</v>
      </c>
      <c r="S18" s="40"/>
      <c r="T18" s="4"/>
    </row>
    <row r="19" spans="2:20" x14ac:dyDescent="0.25">
      <c r="B19" s="2"/>
      <c r="C19" s="20"/>
      <c r="D19" s="107" t="s">
        <v>124</v>
      </c>
      <c r="E19" s="112" t="s">
        <v>55</v>
      </c>
      <c r="F19" s="152"/>
      <c r="G19" s="153"/>
      <c r="H19" s="153"/>
      <c r="I19" s="153"/>
      <c r="J19" s="153"/>
      <c r="K19" s="153"/>
      <c r="L19" s="153"/>
      <c r="M19" s="153"/>
      <c r="N19" s="153"/>
      <c r="O19" s="153"/>
      <c r="P19" s="153"/>
      <c r="Q19" s="154"/>
      <c r="R19" s="124">
        <f t="shared" si="1"/>
        <v>0</v>
      </c>
      <c r="S19" s="40"/>
      <c r="T19" s="4"/>
    </row>
    <row r="20" spans="2:20" x14ac:dyDescent="0.25">
      <c r="B20" s="2"/>
      <c r="C20" s="20"/>
      <c r="D20" s="118" t="s">
        <v>124</v>
      </c>
      <c r="E20" s="119" t="s">
        <v>57</v>
      </c>
      <c r="F20" s="195"/>
      <c r="G20" s="196"/>
      <c r="H20" s="196"/>
      <c r="I20" s="196"/>
      <c r="J20" s="196"/>
      <c r="K20" s="196"/>
      <c r="L20" s="196"/>
      <c r="M20" s="196"/>
      <c r="N20" s="196"/>
      <c r="O20" s="196"/>
      <c r="P20" s="196"/>
      <c r="Q20" s="197"/>
      <c r="R20" s="140">
        <f t="shared" si="1"/>
        <v>0</v>
      </c>
      <c r="S20" s="40"/>
      <c r="T20" s="4"/>
    </row>
    <row r="21" spans="2:20" ht="16.5" thickBot="1" x14ac:dyDescent="0.3">
      <c r="B21" s="2"/>
      <c r="C21" s="20"/>
      <c r="D21" s="108" t="s">
        <v>124</v>
      </c>
      <c r="E21" s="113" t="s">
        <v>80</v>
      </c>
      <c r="F21" s="206" t="str">
        <f>IFERROR(F18/F19,"")</f>
        <v/>
      </c>
      <c r="G21" s="207" t="str">
        <f t="shared" ref="G21:Q21" si="3">IFERROR(G18/G19,"")</f>
        <v/>
      </c>
      <c r="H21" s="207" t="str">
        <f t="shared" si="3"/>
        <v/>
      </c>
      <c r="I21" s="207" t="str">
        <f t="shared" si="3"/>
        <v/>
      </c>
      <c r="J21" s="207" t="str">
        <f t="shared" si="3"/>
        <v/>
      </c>
      <c r="K21" s="207" t="str">
        <f t="shared" si="3"/>
        <v/>
      </c>
      <c r="L21" s="207" t="str">
        <f t="shared" si="3"/>
        <v/>
      </c>
      <c r="M21" s="207" t="str">
        <f t="shared" si="3"/>
        <v/>
      </c>
      <c r="N21" s="207" t="str">
        <f t="shared" si="3"/>
        <v/>
      </c>
      <c r="O21" s="207" t="str">
        <f t="shared" si="3"/>
        <v/>
      </c>
      <c r="P21" s="207" t="str">
        <f t="shared" si="3"/>
        <v/>
      </c>
      <c r="Q21" s="208" t="str">
        <f t="shared" si="3"/>
        <v/>
      </c>
      <c r="R21" s="198">
        <f>IFERROR(R18/R19,0)</f>
        <v>0</v>
      </c>
      <c r="S21" s="40"/>
      <c r="T21" s="4"/>
    </row>
    <row r="22" spans="2:20" x14ac:dyDescent="0.25">
      <c r="B22" s="2"/>
      <c r="C22" s="20"/>
      <c r="D22" s="328" t="s">
        <v>125</v>
      </c>
      <c r="E22" s="117" t="s">
        <v>54</v>
      </c>
      <c r="F22" s="147"/>
      <c r="G22" s="148"/>
      <c r="H22" s="148"/>
      <c r="I22" s="148"/>
      <c r="J22" s="148"/>
      <c r="K22" s="148"/>
      <c r="L22" s="148"/>
      <c r="M22" s="148"/>
      <c r="N22" s="148"/>
      <c r="O22" s="148"/>
      <c r="P22" s="148"/>
      <c r="Q22" s="149"/>
      <c r="R22" s="122">
        <f t="shared" si="1"/>
        <v>0</v>
      </c>
      <c r="S22" s="40"/>
      <c r="T22" s="4"/>
    </row>
    <row r="23" spans="2:20" x14ac:dyDescent="0.25">
      <c r="B23" s="2"/>
      <c r="C23" s="20"/>
      <c r="D23" s="329" t="s">
        <v>125</v>
      </c>
      <c r="E23" s="112" t="s">
        <v>56</v>
      </c>
      <c r="F23" s="150"/>
      <c r="G23" s="146"/>
      <c r="H23" s="146"/>
      <c r="I23" s="146"/>
      <c r="J23" s="146"/>
      <c r="K23" s="146"/>
      <c r="L23" s="146"/>
      <c r="M23" s="146"/>
      <c r="N23" s="146"/>
      <c r="O23" s="146"/>
      <c r="P23" s="146"/>
      <c r="Q23" s="151"/>
      <c r="R23" s="123">
        <f t="shared" si="1"/>
        <v>0</v>
      </c>
      <c r="S23" s="40"/>
      <c r="T23" s="4"/>
    </row>
    <row r="24" spans="2:20" x14ac:dyDescent="0.25">
      <c r="B24" s="2"/>
      <c r="C24" s="20"/>
      <c r="D24" s="329" t="s">
        <v>125</v>
      </c>
      <c r="E24" s="112" t="s">
        <v>55</v>
      </c>
      <c r="F24" s="152"/>
      <c r="G24" s="153"/>
      <c r="H24" s="153"/>
      <c r="I24" s="153"/>
      <c r="J24" s="153"/>
      <c r="K24" s="153"/>
      <c r="L24" s="153"/>
      <c r="M24" s="153"/>
      <c r="N24" s="153"/>
      <c r="O24" s="153"/>
      <c r="P24" s="153"/>
      <c r="Q24" s="154"/>
      <c r="R24" s="124">
        <f t="shared" si="1"/>
        <v>0</v>
      </c>
      <c r="S24" s="40"/>
      <c r="T24" s="4"/>
    </row>
    <row r="25" spans="2:20" x14ac:dyDescent="0.25">
      <c r="B25" s="2"/>
      <c r="C25" s="20"/>
      <c r="D25" s="330" t="s">
        <v>125</v>
      </c>
      <c r="E25" s="119" t="s">
        <v>57</v>
      </c>
      <c r="F25" s="195"/>
      <c r="G25" s="196"/>
      <c r="H25" s="196"/>
      <c r="I25" s="196"/>
      <c r="J25" s="196"/>
      <c r="K25" s="196"/>
      <c r="L25" s="196"/>
      <c r="M25" s="196"/>
      <c r="N25" s="196"/>
      <c r="O25" s="196"/>
      <c r="P25" s="196"/>
      <c r="Q25" s="197"/>
      <c r="R25" s="140">
        <f t="shared" si="1"/>
        <v>0</v>
      </c>
      <c r="S25" s="40"/>
      <c r="T25" s="4"/>
    </row>
    <row r="26" spans="2:20" ht="16.5" thickBot="1" x14ac:dyDescent="0.3">
      <c r="B26" s="2"/>
      <c r="C26" s="20"/>
      <c r="D26" s="333" t="s">
        <v>125</v>
      </c>
      <c r="E26" s="113" t="s">
        <v>80</v>
      </c>
      <c r="F26" s="206" t="str">
        <f>IFERROR(F23/F24,"")</f>
        <v/>
      </c>
      <c r="G26" s="207" t="str">
        <f t="shared" ref="G26:Q26" si="4">IFERROR(G23/G24,"")</f>
        <v/>
      </c>
      <c r="H26" s="207" t="str">
        <f t="shared" si="4"/>
        <v/>
      </c>
      <c r="I26" s="207" t="str">
        <f t="shared" si="4"/>
        <v/>
      </c>
      <c r="J26" s="207" t="str">
        <f t="shared" si="4"/>
        <v/>
      </c>
      <c r="K26" s="207" t="str">
        <f t="shared" si="4"/>
        <v/>
      </c>
      <c r="L26" s="207" t="str">
        <f t="shared" si="4"/>
        <v/>
      </c>
      <c r="M26" s="207" t="str">
        <f t="shared" si="4"/>
        <v/>
      </c>
      <c r="N26" s="207" t="str">
        <f t="shared" si="4"/>
        <v/>
      </c>
      <c r="O26" s="207" t="str">
        <f t="shared" si="4"/>
        <v/>
      </c>
      <c r="P26" s="207" t="str">
        <f t="shared" si="4"/>
        <v/>
      </c>
      <c r="Q26" s="208" t="str">
        <f t="shared" si="4"/>
        <v/>
      </c>
      <c r="R26" s="198">
        <f>IFERROR(R23/R24,0)</f>
        <v>0</v>
      </c>
      <c r="S26" s="40"/>
      <c r="T26" s="4"/>
    </row>
    <row r="27" spans="2:20" x14ac:dyDescent="0.25">
      <c r="B27" s="2"/>
      <c r="C27" s="20"/>
      <c r="D27" s="328" t="s">
        <v>126</v>
      </c>
      <c r="E27" s="117" t="s">
        <v>54</v>
      </c>
      <c r="F27" s="147"/>
      <c r="G27" s="148"/>
      <c r="H27" s="148"/>
      <c r="I27" s="148"/>
      <c r="J27" s="148"/>
      <c r="K27" s="148"/>
      <c r="L27" s="148"/>
      <c r="M27" s="148"/>
      <c r="N27" s="148"/>
      <c r="O27" s="148"/>
      <c r="P27" s="148"/>
      <c r="Q27" s="149"/>
      <c r="R27" s="122">
        <f t="shared" si="1"/>
        <v>0</v>
      </c>
      <c r="S27" s="40"/>
      <c r="T27" s="4"/>
    </row>
    <row r="28" spans="2:20" x14ac:dyDescent="0.25">
      <c r="B28" s="2"/>
      <c r="C28" s="20"/>
      <c r="D28" s="329" t="s">
        <v>126</v>
      </c>
      <c r="E28" s="112" t="s">
        <v>56</v>
      </c>
      <c r="F28" s="150"/>
      <c r="G28" s="146"/>
      <c r="H28" s="146"/>
      <c r="I28" s="146"/>
      <c r="J28" s="146"/>
      <c r="K28" s="146"/>
      <c r="L28" s="146"/>
      <c r="M28" s="146"/>
      <c r="N28" s="146"/>
      <c r="O28" s="146"/>
      <c r="P28" s="146"/>
      <c r="Q28" s="151"/>
      <c r="R28" s="123">
        <f t="shared" si="1"/>
        <v>0</v>
      </c>
      <c r="S28" s="40"/>
      <c r="T28" s="4"/>
    </row>
    <row r="29" spans="2:20" x14ac:dyDescent="0.25">
      <c r="B29" s="2"/>
      <c r="C29" s="20"/>
      <c r="D29" s="329" t="s">
        <v>126</v>
      </c>
      <c r="E29" s="112" t="s">
        <v>55</v>
      </c>
      <c r="F29" s="152"/>
      <c r="G29" s="153"/>
      <c r="H29" s="153"/>
      <c r="I29" s="153"/>
      <c r="J29" s="153"/>
      <c r="K29" s="153"/>
      <c r="L29" s="153"/>
      <c r="M29" s="153"/>
      <c r="N29" s="153"/>
      <c r="O29" s="153"/>
      <c r="P29" s="153"/>
      <c r="Q29" s="154"/>
      <c r="R29" s="124">
        <f t="shared" si="1"/>
        <v>0</v>
      </c>
      <c r="S29" s="40"/>
      <c r="T29" s="4"/>
    </row>
    <row r="30" spans="2:20" x14ac:dyDescent="0.25">
      <c r="B30" s="2"/>
      <c r="C30" s="20"/>
      <c r="D30" s="330" t="s">
        <v>126</v>
      </c>
      <c r="E30" s="119" t="s">
        <v>57</v>
      </c>
      <c r="F30" s="195"/>
      <c r="G30" s="196"/>
      <c r="H30" s="196"/>
      <c r="I30" s="196"/>
      <c r="J30" s="196"/>
      <c r="K30" s="196"/>
      <c r="L30" s="196"/>
      <c r="M30" s="196"/>
      <c r="N30" s="196"/>
      <c r="O30" s="196"/>
      <c r="P30" s="196"/>
      <c r="Q30" s="197"/>
      <c r="R30" s="140">
        <f t="shared" si="1"/>
        <v>0</v>
      </c>
      <c r="S30" s="40"/>
      <c r="T30" s="4"/>
    </row>
    <row r="31" spans="2:20" ht="16.5" thickBot="1" x14ac:dyDescent="0.3">
      <c r="B31" s="2"/>
      <c r="C31" s="20"/>
      <c r="D31" s="333" t="s">
        <v>126</v>
      </c>
      <c r="E31" s="113" t="s">
        <v>80</v>
      </c>
      <c r="F31" s="206" t="str">
        <f>IFERROR(F28/F29,"")</f>
        <v/>
      </c>
      <c r="G31" s="207" t="str">
        <f t="shared" ref="G31:Q31" si="5">IFERROR(G28/G29,"")</f>
        <v/>
      </c>
      <c r="H31" s="207" t="str">
        <f t="shared" si="5"/>
        <v/>
      </c>
      <c r="I31" s="207" t="str">
        <f t="shared" si="5"/>
        <v/>
      </c>
      <c r="J31" s="207" t="str">
        <f t="shared" si="5"/>
        <v/>
      </c>
      <c r="K31" s="207" t="str">
        <f t="shared" si="5"/>
        <v/>
      </c>
      <c r="L31" s="207" t="str">
        <f t="shared" si="5"/>
        <v/>
      </c>
      <c r="M31" s="207" t="str">
        <f t="shared" si="5"/>
        <v/>
      </c>
      <c r="N31" s="207" t="str">
        <f t="shared" si="5"/>
        <v/>
      </c>
      <c r="O31" s="207" t="str">
        <f t="shared" si="5"/>
        <v/>
      </c>
      <c r="P31" s="207" t="str">
        <f t="shared" si="5"/>
        <v/>
      </c>
      <c r="Q31" s="208" t="str">
        <f t="shared" si="5"/>
        <v/>
      </c>
      <c r="R31" s="198">
        <f>IFERROR(R28/R29,0)</f>
        <v>0</v>
      </c>
      <c r="S31" s="40"/>
      <c r="T31" s="4"/>
    </row>
    <row r="32" spans="2:20" x14ac:dyDescent="0.25">
      <c r="B32" s="2"/>
      <c r="C32" s="20"/>
      <c r="D32" s="116" t="s">
        <v>127</v>
      </c>
      <c r="E32" s="117" t="s">
        <v>54</v>
      </c>
      <c r="F32" s="147"/>
      <c r="G32" s="148"/>
      <c r="H32" s="148"/>
      <c r="I32" s="148"/>
      <c r="J32" s="148"/>
      <c r="K32" s="148"/>
      <c r="L32" s="148"/>
      <c r="M32" s="148"/>
      <c r="N32" s="148"/>
      <c r="O32" s="148"/>
      <c r="P32" s="148"/>
      <c r="Q32" s="149"/>
      <c r="R32" s="122">
        <f t="shared" si="1"/>
        <v>0</v>
      </c>
      <c r="S32" s="40"/>
      <c r="T32" s="4"/>
    </row>
    <row r="33" spans="2:20" x14ac:dyDescent="0.25">
      <c r="B33" s="2"/>
      <c r="C33" s="20"/>
      <c r="D33" s="107" t="s">
        <v>127</v>
      </c>
      <c r="E33" s="112" t="s">
        <v>56</v>
      </c>
      <c r="F33" s="150"/>
      <c r="G33" s="146"/>
      <c r="H33" s="146"/>
      <c r="I33" s="146"/>
      <c r="J33" s="146"/>
      <c r="K33" s="146"/>
      <c r="L33" s="146"/>
      <c r="M33" s="146"/>
      <c r="N33" s="146"/>
      <c r="O33" s="146"/>
      <c r="P33" s="146"/>
      <c r="Q33" s="151"/>
      <c r="R33" s="123">
        <f t="shared" si="1"/>
        <v>0</v>
      </c>
      <c r="S33" s="40"/>
      <c r="T33" s="4"/>
    </row>
    <row r="34" spans="2:20" x14ac:dyDescent="0.25">
      <c r="B34" s="2"/>
      <c r="C34" s="20"/>
      <c r="D34" s="107" t="s">
        <v>127</v>
      </c>
      <c r="E34" s="112" t="s">
        <v>55</v>
      </c>
      <c r="F34" s="152"/>
      <c r="G34" s="153"/>
      <c r="H34" s="153"/>
      <c r="I34" s="153"/>
      <c r="J34" s="153"/>
      <c r="K34" s="153"/>
      <c r="L34" s="153"/>
      <c r="M34" s="153"/>
      <c r="N34" s="153"/>
      <c r="O34" s="153"/>
      <c r="P34" s="153"/>
      <c r="Q34" s="154"/>
      <c r="R34" s="124">
        <f t="shared" si="1"/>
        <v>0</v>
      </c>
      <c r="S34" s="40"/>
      <c r="T34" s="4"/>
    </row>
    <row r="35" spans="2:20" x14ac:dyDescent="0.25">
      <c r="B35" s="2"/>
      <c r="C35" s="20"/>
      <c r="D35" s="118" t="s">
        <v>127</v>
      </c>
      <c r="E35" s="119" t="s">
        <v>57</v>
      </c>
      <c r="F35" s="195"/>
      <c r="G35" s="196"/>
      <c r="H35" s="196"/>
      <c r="I35" s="196"/>
      <c r="J35" s="196"/>
      <c r="K35" s="196"/>
      <c r="L35" s="196"/>
      <c r="M35" s="196"/>
      <c r="N35" s="196"/>
      <c r="O35" s="196"/>
      <c r="P35" s="196"/>
      <c r="Q35" s="197"/>
      <c r="R35" s="140">
        <f t="shared" si="1"/>
        <v>0</v>
      </c>
      <c r="S35" s="40"/>
      <c r="T35" s="4"/>
    </row>
    <row r="36" spans="2:20" ht="16.5" thickBot="1" x14ac:dyDescent="0.3">
      <c r="B36" s="2"/>
      <c r="C36" s="20"/>
      <c r="D36" s="108" t="s">
        <v>127</v>
      </c>
      <c r="E36" s="113" t="s">
        <v>80</v>
      </c>
      <c r="F36" s="206" t="str">
        <f>IFERROR(F33/F34,"")</f>
        <v/>
      </c>
      <c r="G36" s="207" t="str">
        <f t="shared" ref="G36:Q36" si="6">IFERROR(G33/G34,"")</f>
        <v/>
      </c>
      <c r="H36" s="207" t="str">
        <f t="shared" si="6"/>
        <v/>
      </c>
      <c r="I36" s="207" t="str">
        <f t="shared" si="6"/>
        <v/>
      </c>
      <c r="J36" s="207" t="str">
        <f t="shared" si="6"/>
        <v/>
      </c>
      <c r="K36" s="207" t="str">
        <f t="shared" si="6"/>
        <v/>
      </c>
      <c r="L36" s="207" t="str">
        <f t="shared" si="6"/>
        <v/>
      </c>
      <c r="M36" s="207" t="str">
        <f t="shared" si="6"/>
        <v/>
      </c>
      <c r="N36" s="207" t="str">
        <f t="shared" si="6"/>
        <v/>
      </c>
      <c r="O36" s="207" t="str">
        <f t="shared" si="6"/>
        <v/>
      </c>
      <c r="P36" s="207" t="str">
        <f t="shared" si="6"/>
        <v/>
      </c>
      <c r="Q36" s="208" t="str">
        <f t="shared" si="6"/>
        <v/>
      </c>
      <c r="R36" s="198">
        <f>IFERROR(R33/R34,0)</f>
        <v>0</v>
      </c>
      <c r="S36" s="40"/>
      <c r="T36" s="4"/>
    </row>
    <row r="37" spans="2:20" x14ac:dyDescent="0.25">
      <c r="B37" s="2"/>
      <c r="C37" s="20"/>
      <c r="D37" s="106" t="s">
        <v>48</v>
      </c>
      <c r="E37" s="111" t="s">
        <v>54</v>
      </c>
      <c r="F37" s="147"/>
      <c r="G37" s="148"/>
      <c r="H37" s="148"/>
      <c r="I37" s="148"/>
      <c r="J37" s="148"/>
      <c r="K37" s="148"/>
      <c r="L37" s="148"/>
      <c r="M37" s="148"/>
      <c r="N37" s="148"/>
      <c r="O37" s="148"/>
      <c r="P37" s="148"/>
      <c r="Q37" s="149"/>
      <c r="R37" s="122">
        <f t="shared" si="1"/>
        <v>0</v>
      </c>
      <c r="S37" s="40"/>
      <c r="T37" s="4"/>
    </row>
    <row r="38" spans="2:20" x14ac:dyDescent="0.25">
      <c r="B38" s="2"/>
      <c r="C38" s="20"/>
      <c r="D38" s="107" t="s">
        <v>48</v>
      </c>
      <c r="E38" s="112" t="s">
        <v>56</v>
      </c>
      <c r="F38" s="150"/>
      <c r="G38" s="146"/>
      <c r="H38" s="146"/>
      <c r="I38" s="146"/>
      <c r="J38" s="146"/>
      <c r="K38" s="146"/>
      <c r="L38" s="146"/>
      <c r="M38" s="146"/>
      <c r="N38" s="146"/>
      <c r="O38" s="146"/>
      <c r="P38" s="146"/>
      <c r="Q38" s="151"/>
      <c r="R38" s="123">
        <f t="shared" si="1"/>
        <v>0</v>
      </c>
      <c r="S38" s="40"/>
      <c r="T38" s="4"/>
    </row>
    <row r="39" spans="2:20" x14ac:dyDescent="0.25">
      <c r="B39" s="2"/>
      <c r="C39" s="20"/>
      <c r="D39" s="107" t="s">
        <v>48</v>
      </c>
      <c r="E39" s="112" t="s">
        <v>55</v>
      </c>
      <c r="F39" s="152"/>
      <c r="G39" s="153"/>
      <c r="H39" s="153"/>
      <c r="I39" s="153"/>
      <c r="J39" s="153"/>
      <c r="K39" s="153"/>
      <c r="L39" s="153"/>
      <c r="M39" s="153"/>
      <c r="N39" s="153"/>
      <c r="O39" s="153"/>
      <c r="P39" s="153"/>
      <c r="Q39" s="154"/>
      <c r="R39" s="124">
        <f t="shared" si="1"/>
        <v>0</v>
      </c>
      <c r="S39" s="40"/>
      <c r="T39" s="4"/>
    </row>
    <row r="40" spans="2:20" x14ac:dyDescent="0.25">
      <c r="B40" s="2"/>
      <c r="C40" s="20"/>
      <c r="D40" s="118" t="s">
        <v>48</v>
      </c>
      <c r="E40" s="119" t="s">
        <v>57</v>
      </c>
      <c r="F40" s="195"/>
      <c r="G40" s="196"/>
      <c r="H40" s="196"/>
      <c r="I40" s="196"/>
      <c r="J40" s="196"/>
      <c r="K40" s="196"/>
      <c r="L40" s="196"/>
      <c r="M40" s="196"/>
      <c r="N40" s="196"/>
      <c r="O40" s="196"/>
      <c r="P40" s="196"/>
      <c r="Q40" s="197"/>
      <c r="R40" s="140">
        <f t="shared" si="1"/>
        <v>0</v>
      </c>
      <c r="S40" s="40"/>
      <c r="T40" s="4"/>
    </row>
    <row r="41" spans="2:20" ht="16.5" thickBot="1" x14ac:dyDescent="0.3">
      <c r="B41" s="2"/>
      <c r="C41" s="20"/>
      <c r="D41" s="108" t="s">
        <v>48</v>
      </c>
      <c r="E41" s="113" t="s">
        <v>80</v>
      </c>
      <c r="F41" s="206" t="str">
        <f>IFERROR(F38/F39,"")</f>
        <v/>
      </c>
      <c r="G41" s="207" t="str">
        <f t="shared" ref="G41:Q41" si="7">IFERROR(G38/G39,"")</f>
        <v/>
      </c>
      <c r="H41" s="207" t="str">
        <f t="shared" si="7"/>
        <v/>
      </c>
      <c r="I41" s="207" t="str">
        <f t="shared" si="7"/>
        <v/>
      </c>
      <c r="J41" s="207" t="str">
        <f t="shared" si="7"/>
        <v/>
      </c>
      <c r="K41" s="207" t="str">
        <f t="shared" si="7"/>
        <v/>
      </c>
      <c r="L41" s="207" t="str">
        <f t="shared" si="7"/>
        <v/>
      </c>
      <c r="M41" s="207" t="str">
        <f t="shared" si="7"/>
        <v/>
      </c>
      <c r="N41" s="207" t="str">
        <f t="shared" si="7"/>
        <v/>
      </c>
      <c r="O41" s="207" t="str">
        <f t="shared" si="7"/>
        <v/>
      </c>
      <c r="P41" s="207" t="str">
        <f t="shared" si="7"/>
        <v/>
      </c>
      <c r="Q41" s="208" t="str">
        <f t="shared" si="7"/>
        <v/>
      </c>
      <c r="R41" s="198">
        <f>IFERROR(R38/R39,0)</f>
        <v>0</v>
      </c>
      <c r="S41" s="40"/>
      <c r="T41" s="4"/>
    </row>
    <row r="42" spans="2:20" x14ac:dyDescent="0.25">
      <c r="B42" s="2"/>
      <c r="C42" s="20"/>
      <c r="D42" s="116" t="s">
        <v>49</v>
      </c>
      <c r="E42" s="117" t="s">
        <v>54</v>
      </c>
      <c r="F42" s="147"/>
      <c r="G42" s="148"/>
      <c r="H42" s="148"/>
      <c r="I42" s="148"/>
      <c r="J42" s="148"/>
      <c r="K42" s="148"/>
      <c r="L42" s="148"/>
      <c r="M42" s="148"/>
      <c r="N42" s="148"/>
      <c r="O42" s="148"/>
      <c r="P42" s="148"/>
      <c r="Q42" s="149"/>
      <c r="R42" s="122">
        <f t="shared" si="1"/>
        <v>0</v>
      </c>
      <c r="S42" s="40"/>
      <c r="T42" s="4"/>
    </row>
    <row r="43" spans="2:20" x14ac:dyDescent="0.25">
      <c r="B43" s="2"/>
      <c r="C43" s="20"/>
      <c r="D43" s="107" t="s">
        <v>49</v>
      </c>
      <c r="E43" s="112" t="s">
        <v>56</v>
      </c>
      <c r="F43" s="150"/>
      <c r="G43" s="146"/>
      <c r="H43" s="146"/>
      <c r="I43" s="146"/>
      <c r="J43" s="146"/>
      <c r="K43" s="146"/>
      <c r="L43" s="146"/>
      <c r="M43" s="146"/>
      <c r="N43" s="146"/>
      <c r="O43" s="146"/>
      <c r="P43" s="146"/>
      <c r="Q43" s="151"/>
      <c r="R43" s="123">
        <f t="shared" si="1"/>
        <v>0</v>
      </c>
      <c r="S43" s="40"/>
      <c r="T43" s="4"/>
    </row>
    <row r="44" spans="2:20" x14ac:dyDescent="0.25">
      <c r="B44" s="2"/>
      <c r="C44" s="20"/>
      <c r="D44" s="107" t="s">
        <v>49</v>
      </c>
      <c r="E44" s="112" t="s">
        <v>55</v>
      </c>
      <c r="F44" s="152"/>
      <c r="G44" s="153"/>
      <c r="H44" s="153"/>
      <c r="I44" s="153"/>
      <c r="J44" s="153"/>
      <c r="K44" s="153"/>
      <c r="L44" s="153"/>
      <c r="M44" s="153"/>
      <c r="N44" s="153"/>
      <c r="O44" s="153"/>
      <c r="P44" s="153"/>
      <c r="Q44" s="154"/>
      <c r="R44" s="124">
        <f t="shared" si="1"/>
        <v>0</v>
      </c>
      <c r="S44" s="40"/>
      <c r="T44" s="4"/>
    </row>
    <row r="45" spans="2:20" x14ac:dyDescent="0.25">
      <c r="B45" s="2"/>
      <c r="C45" s="20"/>
      <c r="D45" s="118" t="s">
        <v>49</v>
      </c>
      <c r="E45" s="119" t="s">
        <v>57</v>
      </c>
      <c r="F45" s="195"/>
      <c r="G45" s="196"/>
      <c r="H45" s="196"/>
      <c r="I45" s="196"/>
      <c r="J45" s="196"/>
      <c r="K45" s="196"/>
      <c r="L45" s="196"/>
      <c r="M45" s="196"/>
      <c r="N45" s="196"/>
      <c r="O45" s="196"/>
      <c r="P45" s="196"/>
      <c r="Q45" s="197"/>
      <c r="R45" s="140">
        <f t="shared" si="1"/>
        <v>0</v>
      </c>
      <c r="S45" s="40"/>
      <c r="T45" s="4"/>
    </row>
    <row r="46" spans="2:20" ht="16.5" thickBot="1" x14ac:dyDescent="0.3">
      <c r="B46" s="2"/>
      <c r="C46" s="20"/>
      <c r="D46" s="108" t="s">
        <v>49</v>
      </c>
      <c r="E46" s="113" t="s">
        <v>80</v>
      </c>
      <c r="F46" s="206" t="str">
        <f>IFERROR(F43/F44,"")</f>
        <v/>
      </c>
      <c r="G46" s="207" t="str">
        <f t="shared" ref="G46:Q46" si="8">IFERROR(G43/G44,"")</f>
        <v/>
      </c>
      <c r="H46" s="207" t="str">
        <f t="shared" si="8"/>
        <v/>
      </c>
      <c r="I46" s="207" t="str">
        <f t="shared" si="8"/>
        <v/>
      </c>
      <c r="J46" s="207" t="str">
        <f t="shared" si="8"/>
        <v/>
      </c>
      <c r="K46" s="207" t="str">
        <f t="shared" si="8"/>
        <v/>
      </c>
      <c r="L46" s="207" t="str">
        <f t="shared" si="8"/>
        <v/>
      </c>
      <c r="M46" s="207" t="str">
        <f t="shared" si="8"/>
        <v/>
      </c>
      <c r="N46" s="207" t="str">
        <f t="shared" si="8"/>
        <v/>
      </c>
      <c r="O46" s="207" t="str">
        <f t="shared" si="8"/>
        <v/>
      </c>
      <c r="P46" s="207" t="str">
        <f t="shared" si="8"/>
        <v/>
      </c>
      <c r="Q46" s="208" t="str">
        <f t="shared" si="8"/>
        <v/>
      </c>
      <c r="R46" s="198">
        <f>IFERROR(R43/R44,0)</f>
        <v>0</v>
      </c>
      <c r="S46" s="40"/>
      <c r="T46" s="4"/>
    </row>
    <row r="47" spans="2:20" x14ac:dyDescent="0.25">
      <c r="B47" s="2"/>
      <c r="C47" s="20"/>
      <c r="D47" s="116" t="s">
        <v>16</v>
      </c>
      <c r="E47" s="117" t="s">
        <v>54</v>
      </c>
      <c r="F47" s="147"/>
      <c r="G47" s="148"/>
      <c r="H47" s="148"/>
      <c r="I47" s="148"/>
      <c r="J47" s="148"/>
      <c r="K47" s="148"/>
      <c r="L47" s="148"/>
      <c r="M47" s="148"/>
      <c r="N47" s="148"/>
      <c r="O47" s="148"/>
      <c r="P47" s="148"/>
      <c r="Q47" s="149"/>
      <c r="R47" s="122">
        <f t="shared" si="1"/>
        <v>0</v>
      </c>
      <c r="S47" s="40"/>
      <c r="T47" s="4"/>
    </row>
    <row r="48" spans="2:20" x14ac:dyDescent="0.25">
      <c r="B48" s="2"/>
      <c r="C48" s="20"/>
      <c r="D48" s="107" t="s">
        <v>16</v>
      </c>
      <c r="E48" s="112" t="s">
        <v>56</v>
      </c>
      <c r="F48" s="150"/>
      <c r="G48" s="146"/>
      <c r="H48" s="146"/>
      <c r="I48" s="146"/>
      <c r="J48" s="146"/>
      <c r="K48" s="146"/>
      <c r="L48" s="146"/>
      <c r="M48" s="146"/>
      <c r="N48" s="146"/>
      <c r="O48" s="146"/>
      <c r="P48" s="146"/>
      <c r="Q48" s="151"/>
      <c r="R48" s="123">
        <f t="shared" si="1"/>
        <v>0</v>
      </c>
      <c r="S48" s="40"/>
      <c r="T48" s="4"/>
    </row>
    <row r="49" spans="2:20" x14ac:dyDescent="0.25">
      <c r="B49" s="2"/>
      <c r="C49" s="20"/>
      <c r="D49" s="107" t="s">
        <v>16</v>
      </c>
      <c r="E49" s="112" t="s">
        <v>55</v>
      </c>
      <c r="F49" s="152"/>
      <c r="G49" s="153"/>
      <c r="H49" s="153"/>
      <c r="I49" s="153"/>
      <c r="J49" s="153"/>
      <c r="K49" s="153"/>
      <c r="L49" s="153"/>
      <c r="M49" s="153"/>
      <c r="N49" s="153"/>
      <c r="O49" s="153"/>
      <c r="P49" s="153"/>
      <c r="Q49" s="154"/>
      <c r="R49" s="124">
        <f t="shared" si="1"/>
        <v>0</v>
      </c>
      <c r="S49" s="40"/>
      <c r="T49" s="4"/>
    </row>
    <row r="50" spans="2:20" x14ac:dyDescent="0.25">
      <c r="B50" s="2"/>
      <c r="C50" s="20"/>
      <c r="D50" s="118" t="s">
        <v>16</v>
      </c>
      <c r="E50" s="119" t="s">
        <v>57</v>
      </c>
      <c r="F50" s="195"/>
      <c r="G50" s="196"/>
      <c r="H50" s="196"/>
      <c r="I50" s="196"/>
      <c r="J50" s="196"/>
      <c r="K50" s="196"/>
      <c r="L50" s="196"/>
      <c r="M50" s="196"/>
      <c r="N50" s="196"/>
      <c r="O50" s="196"/>
      <c r="P50" s="196"/>
      <c r="Q50" s="197"/>
      <c r="R50" s="140">
        <f t="shared" si="1"/>
        <v>0</v>
      </c>
      <c r="S50" s="40"/>
      <c r="T50" s="4"/>
    </row>
    <row r="51" spans="2:20" s="3" customFormat="1" ht="16.5" thickBot="1" x14ac:dyDescent="0.3">
      <c r="B51" s="2"/>
      <c r="C51" s="20"/>
      <c r="D51" s="108" t="s">
        <v>16</v>
      </c>
      <c r="E51" s="113" t="s">
        <v>80</v>
      </c>
      <c r="F51" s="206" t="str">
        <f>IFERROR(F48/F49,"")</f>
        <v/>
      </c>
      <c r="G51" s="207" t="str">
        <f t="shared" ref="G51:Q51" si="9">IFERROR(G48/G49,"")</f>
        <v/>
      </c>
      <c r="H51" s="207" t="str">
        <f t="shared" si="9"/>
        <v/>
      </c>
      <c r="I51" s="207" t="str">
        <f t="shared" si="9"/>
        <v/>
      </c>
      <c r="J51" s="207" t="str">
        <f t="shared" si="9"/>
        <v/>
      </c>
      <c r="K51" s="207" t="str">
        <f t="shared" si="9"/>
        <v/>
      </c>
      <c r="L51" s="207" t="str">
        <f t="shared" si="9"/>
        <v/>
      </c>
      <c r="M51" s="207" t="str">
        <f t="shared" si="9"/>
        <v/>
      </c>
      <c r="N51" s="207" t="str">
        <f t="shared" si="9"/>
        <v/>
      </c>
      <c r="O51" s="207" t="str">
        <f t="shared" si="9"/>
        <v/>
      </c>
      <c r="P51" s="207" t="str">
        <f t="shared" si="9"/>
        <v/>
      </c>
      <c r="Q51" s="208" t="str">
        <f t="shared" si="9"/>
        <v/>
      </c>
      <c r="R51" s="198">
        <f>IFERROR(R48/R49,0)</f>
        <v>0</v>
      </c>
      <c r="S51" s="40"/>
      <c r="T51" s="4"/>
    </row>
    <row r="52" spans="2:20" s="3" customFormat="1" x14ac:dyDescent="0.25">
      <c r="B52" s="2"/>
      <c r="C52" s="20"/>
      <c r="D52" s="331" t="s">
        <v>128</v>
      </c>
      <c r="E52" s="117" t="s">
        <v>54</v>
      </c>
      <c r="F52" s="147"/>
      <c r="G52" s="148"/>
      <c r="H52" s="148"/>
      <c r="I52" s="148"/>
      <c r="J52" s="148"/>
      <c r="K52" s="148"/>
      <c r="L52" s="148"/>
      <c r="M52" s="148"/>
      <c r="N52" s="148"/>
      <c r="O52" s="148"/>
      <c r="P52" s="148"/>
      <c r="Q52" s="149"/>
      <c r="R52" s="122">
        <f t="shared" ref="R52:R55" si="10">SUM(F52:Q52)</f>
        <v>0</v>
      </c>
      <c r="S52" s="40"/>
      <c r="T52" s="4"/>
    </row>
    <row r="53" spans="2:20" s="3" customFormat="1" x14ac:dyDescent="0.25">
      <c r="B53" s="2"/>
      <c r="C53" s="20"/>
      <c r="D53" s="326" t="s">
        <v>128</v>
      </c>
      <c r="E53" s="112" t="s">
        <v>56</v>
      </c>
      <c r="F53" s="150"/>
      <c r="G53" s="146"/>
      <c r="H53" s="146"/>
      <c r="I53" s="146"/>
      <c r="J53" s="146"/>
      <c r="K53" s="146"/>
      <c r="L53" s="146"/>
      <c r="M53" s="146"/>
      <c r="N53" s="146"/>
      <c r="O53" s="146"/>
      <c r="P53" s="146"/>
      <c r="Q53" s="151"/>
      <c r="R53" s="123">
        <f t="shared" si="10"/>
        <v>0</v>
      </c>
      <c r="S53" s="40"/>
      <c r="T53" s="4"/>
    </row>
    <row r="54" spans="2:20" s="3" customFormat="1" x14ac:dyDescent="0.25">
      <c r="B54" s="2"/>
      <c r="C54" s="20"/>
      <c r="D54" s="326" t="s">
        <v>128</v>
      </c>
      <c r="E54" s="112" t="s">
        <v>55</v>
      </c>
      <c r="F54" s="152"/>
      <c r="G54" s="153"/>
      <c r="H54" s="153"/>
      <c r="I54" s="153"/>
      <c r="J54" s="153"/>
      <c r="K54" s="153"/>
      <c r="L54" s="153"/>
      <c r="M54" s="153"/>
      <c r="N54" s="153"/>
      <c r="O54" s="153"/>
      <c r="P54" s="153"/>
      <c r="Q54" s="154"/>
      <c r="R54" s="124">
        <f t="shared" si="10"/>
        <v>0</v>
      </c>
      <c r="S54" s="40"/>
      <c r="T54" s="4"/>
    </row>
    <row r="55" spans="2:20" s="3" customFormat="1" x14ac:dyDescent="0.25">
      <c r="B55" s="2"/>
      <c r="C55" s="20"/>
      <c r="D55" s="327" t="s">
        <v>128</v>
      </c>
      <c r="E55" s="119" t="s">
        <v>57</v>
      </c>
      <c r="F55" s="195"/>
      <c r="G55" s="196"/>
      <c r="H55" s="196"/>
      <c r="I55" s="196"/>
      <c r="J55" s="196"/>
      <c r="K55" s="196"/>
      <c r="L55" s="196"/>
      <c r="M55" s="196"/>
      <c r="N55" s="196"/>
      <c r="O55" s="196"/>
      <c r="P55" s="196"/>
      <c r="Q55" s="197"/>
      <c r="R55" s="140">
        <f t="shared" si="10"/>
        <v>0</v>
      </c>
      <c r="S55" s="40"/>
      <c r="T55" s="4"/>
    </row>
    <row r="56" spans="2:20" s="3" customFormat="1" ht="16.5" thickBot="1" x14ac:dyDescent="0.3">
      <c r="B56" s="2"/>
      <c r="C56" s="20"/>
      <c r="D56" s="332" t="s">
        <v>128</v>
      </c>
      <c r="E56" s="113" t="s">
        <v>80</v>
      </c>
      <c r="F56" s="206" t="str">
        <f>IFERROR(F53/F54,"")</f>
        <v/>
      </c>
      <c r="G56" s="207" t="str">
        <f t="shared" ref="G56:Q56" si="11">IFERROR(G53/G54,"")</f>
        <v/>
      </c>
      <c r="H56" s="207" t="str">
        <f t="shared" si="11"/>
        <v/>
      </c>
      <c r="I56" s="207" t="str">
        <f t="shared" si="11"/>
        <v/>
      </c>
      <c r="J56" s="207" t="str">
        <f t="shared" si="11"/>
        <v/>
      </c>
      <c r="K56" s="207" t="str">
        <f t="shared" si="11"/>
        <v/>
      </c>
      <c r="L56" s="207" t="str">
        <f t="shared" si="11"/>
        <v/>
      </c>
      <c r="M56" s="207" t="str">
        <f t="shared" si="11"/>
        <v/>
      </c>
      <c r="N56" s="207" t="str">
        <f t="shared" si="11"/>
        <v/>
      </c>
      <c r="O56" s="207" t="str">
        <f t="shared" si="11"/>
        <v/>
      </c>
      <c r="P56" s="207" t="str">
        <f t="shared" si="11"/>
        <v/>
      </c>
      <c r="Q56" s="208" t="str">
        <f t="shared" si="11"/>
        <v/>
      </c>
      <c r="R56" s="198">
        <f>IFERROR(R53/R54,0)</f>
        <v>0</v>
      </c>
      <c r="S56" s="40"/>
      <c r="T56" s="4"/>
    </row>
    <row r="57" spans="2:20" s="3" customFormat="1" x14ac:dyDescent="0.25">
      <c r="B57" s="2"/>
      <c r="C57" s="20"/>
      <c r="D57" s="116" t="s">
        <v>17</v>
      </c>
      <c r="E57" s="117" t="s">
        <v>54</v>
      </c>
      <c r="F57" s="188"/>
      <c r="G57" s="189"/>
      <c r="H57" s="189"/>
      <c r="I57" s="189"/>
      <c r="J57" s="189"/>
      <c r="K57" s="189"/>
      <c r="L57" s="189"/>
      <c r="M57" s="189"/>
      <c r="N57" s="189"/>
      <c r="O57" s="189"/>
      <c r="P57" s="189"/>
      <c r="Q57" s="190"/>
      <c r="R57" s="191"/>
      <c r="S57" s="40"/>
      <c r="T57" s="4"/>
    </row>
    <row r="58" spans="2:20" s="3" customFormat="1" x14ac:dyDescent="0.25">
      <c r="B58" s="2"/>
      <c r="C58" s="20"/>
      <c r="D58" s="107" t="s">
        <v>17</v>
      </c>
      <c r="E58" s="112" t="s">
        <v>56</v>
      </c>
      <c r="F58" s="150"/>
      <c r="G58" s="146"/>
      <c r="H58" s="146"/>
      <c r="I58" s="146"/>
      <c r="J58" s="146"/>
      <c r="K58" s="146"/>
      <c r="L58" s="146"/>
      <c r="M58" s="146"/>
      <c r="N58" s="146"/>
      <c r="O58" s="146"/>
      <c r="P58" s="146"/>
      <c r="Q58" s="151"/>
      <c r="R58" s="123">
        <f t="shared" ref="R58:R59" si="12">SUM(F58:Q58)</f>
        <v>0</v>
      </c>
      <c r="S58" s="40"/>
      <c r="T58" s="4"/>
    </row>
    <row r="59" spans="2:20" s="3" customFormat="1" x14ac:dyDescent="0.25">
      <c r="B59" s="2"/>
      <c r="C59" s="20"/>
      <c r="D59" s="107" t="s">
        <v>17</v>
      </c>
      <c r="E59" s="112" t="s">
        <v>55</v>
      </c>
      <c r="F59" s="152"/>
      <c r="G59" s="153"/>
      <c r="H59" s="153"/>
      <c r="I59" s="153"/>
      <c r="J59" s="153"/>
      <c r="K59" s="153"/>
      <c r="L59" s="153"/>
      <c r="M59" s="153"/>
      <c r="N59" s="153"/>
      <c r="O59" s="153"/>
      <c r="P59" s="153"/>
      <c r="Q59" s="154"/>
      <c r="R59" s="124">
        <f t="shared" si="12"/>
        <v>0</v>
      </c>
      <c r="S59" s="40"/>
      <c r="T59" s="4"/>
    </row>
    <row r="60" spans="2:20" s="3" customFormat="1" x14ac:dyDescent="0.25">
      <c r="B60" s="2"/>
      <c r="C60" s="20"/>
      <c r="D60" s="118" t="s">
        <v>17</v>
      </c>
      <c r="E60" s="119" t="s">
        <v>57</v>
      </c>
      <c r="F60" s="199"/>
      <c r="G60" s="200"/>
      <c r="H60" s="200"/>
      <c r="I60" s="200"/>
      <c r="J60" s="200"/>
      <c r="K60" s="200"/>
      <c r="L60" s="200"/>
      <c r="M60" s="200"/>
      <c r="N60" s="200"/>
      <c r="O60" s="200"/>
      <c r="P60" s="200"/>
      <c r="Q60" s="201"/>
      <c r="R60" s="202"/>
      <c r="S60" s="40"/>
      <c r="T60" s="4"/>
    </row>
    <row r="61" spans="2:20" s="3" customFormat="1" ht="16.5" thickBot="1" x14ac:dyDescent="0.3">
      <c r="B61" s="2"/>
      <c r="C61" s="20"/>
      <c r="D61" s="108" t="s">
        <v>17</v>
      </c>
      <c r="E61" s="113" t="s">
        <v>80</v>
      </c>
      <c r="F61" s="206" t="str">
        <f>IFERROR(F58/F59,"")</f>
        <v/>
      </c>
      <c r="G61" s="207" t="str">
        <f t="shared" ref="G61:Q61" si="13">IFERROR(G58/G59,"")</f>
        <v/>
      </c>
      <c r="H61" s="207" t="str">
        <f t="shared" si="13"/>
        <v/>
      </c>
      <c r="I61" s="207" t="str">
        <f t="shared" si="13"/>
        <v/>
      </c>
      <c r="J61" s="207" t="str">
        <f t="shared" si="13"/>
        <v/>
      </c>
      <c r="K61" s="207" t="str">
        <f t="shared" si="13"/>
        <v/>
      </c>
      <c r="L61" s="207" t="str">
        <f t="shared" si="13"/>
        <v/>
      </c>
      <c r="M61" s="207" t="str">
        <f t="shared" si="13"/>
        <v/>
      </c>
      <c r="N61" s="207" t="str">
        <f t="shared" si="13"/>
        <v/>
      </c>
      <c r="O61" s="207" t="str">
        <f t="shared" si="13"/>
        <v/>
      </c>
      <c r="P61" s="207" t="str">
        <f t="shared" si="13"/>
        <v/>
      </c>
      <c r="Q61" s="208" t="str">
        <f t="shared" si="13"/>
        <v/>
      </c>
      <c r="R61" s="198">
        <f>IFERROR(R58/R59,0)</f>
        <v>0</v>
      </c>
      <c r="S61" s="40"/>
      <c r="T61" s="4"/>
    </row>
    <row r="62" spans="2:20" s="3" customFormat="1" x14ac:dyDescent="0.25">
      <c r="B62" s="2"/>
      <c r="C62" s="20"/>
      <c r="D62" s="116" t="s">
        <v>50</v>
      </c>
      <c r="E62" s="117" t="s">
        <v>54</v>
      </c>
      <c r="F62" s="188"/>
      <c r="G62" s="189"/>
      <c r="H62" s="189"/>
      <c r="I62" s="189"/>
      <c r="J62" s="189"/>
      <c r="K62" s="189"/>
      <c r="L62" s="189"/>
      <c r="M62" s="189"/>
      <c r="N62" s="189"/>
      <c r="O62" s="189"/>
      <c r="P62" s="189"/>
      <c r="Q62" s="190"/>
      <c r="R62" s="191"/>
      <c r="S62" s="40"/>
      <c r="T62" s="4"/>
    </row>
    <row r="63" spans="2:20" s="3" customFormat="1" x14ac:dyDescent="0.25">
      <c r="B63" s="2"/>
      <c r="C63" s="20"/>
      <c r="D63" s="107" t="s">
        <v>50</v>
      </c>
      <c r="E63" s="112" t="s">
        <v>56</v>
      </c>
      <c r="F63" s="150"/>
      <c r="G63" s="146"/>
      <c r="H63" s="146"/>
      <c r="I63" s="146"/>
      <c r="J63" s="146"/>
      <c r="K63" s="146"/>
      <c r="L63" s="146"/>
      <c r="M63" s="146"/>
      <c r="N63" s="146"/>
      <c r="O63" s="146"/>
      <c r="P63" s="146"/>
      <c r="Q63" s="151"/>
      <c r="R63" s="123">
        <f t="shared" si="1"/>
        <v>0</v>
      </c>
      <c r="S63" s="40"/>
      <c r="T63" s="4"/>
    </row>
    <row r="64" spans="2:20" s="3" customFormat="1" x14ac:dyDescent="0.25">
      <c r="B64" s="2"/>
      <c r="C64" s="20"/>
      <c r="D64" s="107" t="s">
        <v>50</v>
      </c>
      <c r="E64" s="112" t="s">
        <v>55</v>
      </c>
      <c r="F64" s="152"/>
      <c r="G64" s="153"/>
      <c r="H64" s="153"/>
      <c r="I64" s="153"/>
      <c r="J64" s="153"/>
      <c r="K64" s="153"/>
      <c r="L64" s="153"/>
      <c r="M64" s="153"/>
      <c r="N64" s="153"/>
      <c r="O64" s="153"/>
      <c r="P64" s="153"/>
      <c r="Q64" s="154"/>
      <c r="R64" s="124">
        <f t="shared" si="1"/>
        <v>0</v>
      </c>
      <c r="S64" s="40"/>
      <c r="T64" s="4"/>
    </row>
    <row r="65" spans="1:20" x14ac:dyDescent="0.25">
      <c r="B65" s="2"/>
      <c r="C65" s="20"/>
      <c r="D65" s="118" t="s">
        <v>50</v>
      </c>
      <c r="E65" s="119" t="s">
        <v>57</v>
      </c>
      <c r="F65" s="199"/>
      <c r="G65" s="200"/>
      <c r="H65" s="200"/>
      <c r="I65" s="200"/>
      <c r="J65" s="200"/>
      <c r="K65" s="200"/>
      <c r="L65" s="200"/>
      <c r="M65" s="200"/>
      <c r="N65" s="200"/>
      <c r="O65" s="200"/>
      <c r="P65" s="200"/>
      <c r="Q65" s="201"/>
      <c r="R65" s="202"/>
      <c r="S65" s="40"/>
      <c r="T65" s="4"/>
    </row>
    <row r="66" spans="1:20" ht="16.5" thickBot="1" x14ac:dyDescent="0.3">
      <c r="B66" s="2"/>
      <c r="C66" s="20"/>
      <c r="D66" s="108" t="s">
        <v>50</v>
      </c>
      <c r="E66" s="113" t="s">
        <v>80</v>
      </c>
      <c r="F66" s="206" t="str">
        <f>IFERROR(F63/F64,"")</f>
        <v/>
      </c>
      <c r="G66" s="207" t="str">
        <f t="shared" ref="G66:Q66" si="14">IFERROR(G63/G64,"")</f>
        <v/>
      </c>
      <c r="H66" s="207" t="str">
        <f t="shared" si="14"/>
        <v/>
      </c>
      <c r="I66" s="207" t="str">
        <f t="shared" si="14"/>
        <v/>
      </c>
      <c r="J66" s="207" t="str">
        <f t="shared" si="14"/>
        <v/>
      </c>
      <c r="K66" s="207" t="str">
        <f t="shared" si="14"/>
        <v/>
      </c>
      <c r="L66" s="207" t="str">
        <f t="shared" si="14"/>
        <v/>
      </c>
      <c r="M66" s="207" t="str">
        <f t="shared" si="14"/>
        <v/>
      </c>
      <c r="N66" s="207" t="str">
        <f t="shared" si="14"/>
        <v/>
      </c>
      <c r="O66" s="207" t="str">
        <f t="shared" si="14"/>
        <v/>
      </c>
      <c r="P66" s="207" t="str">
        <f t="shared" si="14"/>
        <v/>
      </c>
      <c r="Q66" s="208" t="str">
        <f t="shared" si="14"/>
        <v/>
      </c>
      <c r="R66" s="198">
        <f>IFERROR(R63/R64,0)</f>
        <v>0</v>
      </c>
      <c r="S66" s="40"/>
      <c r="T66" s="4"/>
    </row>
    <row r="67" spans="1:20" x14ac:dyDescent="0.25">
      <c r="B67" s="2"/>
      <c r="C67" s="20"/>
      <c r="D67" s="116" t="s">
        <v>51</v>
      </c>
      <c r="E67" s="117" t="s">
        <v>54</v>
      </c>
      <c r="F67" s="188"/>
      <c r="G67" s="189"/>
      <c r="H67" s="189"/>
      <c r="I67" s="189"/>
      <c r="J67" s="189"/>
      <c r="K67" s="189"/>
      <c r="L67" s="189"/>
      <c r="M67" s="189"/>
      <c r="N67" s="189"/>
      <c r="O67" s="189"/>
      <c r="P67" s="189"/>
      <c r="Q67" s="190"/>
      <c r="R67" s="191"/>
      <c r="S67" s="40"/>
      <c r="T67" s="4"/>
    </row>
    <row r="68" spans="1:20" x14ac:dyDescent="0.25">
      <c r="B68" s="2"/>
      <c r="C68" s="20"/>
      <c r="D68" s="107" t="s">
        <v>51</v>
      </c>
      <c r="E68" s="112" t="s">
        <v>56</v>
      </c>
      <c r="F68" s="150"/>
      <c r="G68" s="146"/>
      <c r="H68" s="146"/>
      <c r="I68" s="146"/>
      <c r="J68" s="146"/>
      <c r="K68" s="146"/>
      <c r="L68" s="146"/>
      <c r="M68" s="146"/>
      <c r="N68" s="146"/>
      <c r="O68" s="146"/>
      <c r="P68" s="146"/>
      <c r="Q68" s="151"/>
      <c r="R68" s="123">
        <f t="shared" si="1"/>
        <v>0</v>
      </c>
      <c r="S68" s="40"/>
      <c r="T68" s="4"/>
    </row>
    <row r="69" spans="1:20" x14ac:dyDescent="0.25">
      <c r="B69" s="2"/>
      <c r="C69" s="20"/>
      <c r="D69" s="107" t="s">
        <v>51</v>
      </c>
      <c r="E69" s="112" t="s">
        <v>55</v>
      </c>
      <c r="F69" s="152"/>
      <c r="G69" s="153"/>
      <c r="H69" s="153"/>
      <c r="I69" s="153"/>
      <c r="J69" s="153"/>
      <c r="K69" s="153"/>
      <c r="L69" s="153"/>
      <c r="M69" s="153"/>
      <c r="N69" s="153"/>
      <c r="O69" s="153"/>
      <c r="P69" s="153"/>
      <c r="Q69" s="154"/>
      <c r="R69" s="124">
        <f t="shared" si="1"/>
        <v>0</v>
      </c>
      <c r="S69" s="40"/>
      <c r="T69" s="4"/>
    </row>
    <row r="70" spans="1:20" x14ac:dyDescent="0.25">
      <c r="B70" s="2"/>
      <c r="C70" s="20"/>
      <c r="D70" s="118" t="s">
        <v>51</v>
      </c>
      <c r="E70" s="119" t="s">
        <v>57</v>
      </c>
      <c r="F70" s="199"/>
      <c r="G70" s="200"/>
      <c r="H70" s="200"/>
      <c r="I70" s="200"/>
      <c r="J70" s="200"/>
      <c r="K70" s="200"/>
      <c r="L70" s="200"/>
      <c r="M70" s="200"/>
      <c r="N70" s="200"/>
      <c r="O70" s="200"/>
      <c r="P70" s="200"/>
      <c r="Q70" s="201"/>
      <c r="R70" s="202"/>
      <c r="S70" s="40"/>
      <c r="T70" s="4"/>
    </row>
    <row r="71" spans="1:20" ht="16.5" thickBot="1" x14ac:dyDescent="0.3">
      <c r="B71" s="2"/>
      <c r="C71" s="20"/>
      <c r="D71" s="108" t="s">
        <v>51</v>
      </c>
      <c r="E71" s="113" t="s">
        <v>80</v>
      </c>
      <c r="F71" s="206" t="str">
        <f>IFERROR(F68/F69,"")</f>
        <v/>
      </c>
      <c r="G71" s="207" t="str">
        <f t="shared" ref="G71:Q71" si="15">IFERROR(G68/G69,"")</f>
        <v/>
      </c>
      <c r="H71" s="207" t="str">
        <f t="shared" si="15"/>
        <v/>
      </c>
      <c r="I71" s="207" t="str">
        <f t="shared" si="15"/>
        <v/>
      </c>
      <c r="J71" s="207" t="str">
        <f t="shared" si="15"/>
        <v/>
      </c>
      <c r="K71" s="207" t="str">
        <f t="shared" si="15"/>
        <v/>
      </c>
      <c r="L71" s="207" t="str">
        <f t="shared" si="15"/>
        <v/>
      </c>
      <c r="M71" s="207" t="str">
        <f t="shared" si="15"/>
        <v/>
      </c>
      <c r="N71" s="207" t="str">
        <f t="shared" si="15"/>
        <v/>
      </c>
      <c r="O71" s="207" t="str">
        <f t="shared" si="15"/>
        <v/>
      </c>
      <c r="P71" s="207" t="str">
        <f t="shared" si="15"/>
        <v/>
      </c>
      <c r="Q71" s="208" t="str">
        <f t="shared" si="15"/>
        <v/>
      </c>
      <c r="R71" s="198">
        <f>IFERROR(R68/R69,0)</f>
        <v>0</v>
      </c>
      <c r="S71" s="40"/>
      <c r="T71" s="4"/>
    </row>
    <row r="72" spans="1:20" x14ac:dyDescent="0.25">
      <c r="B72" s="2"/>
      <c r="C72" s="20"/>
      <c r="D72" s="116" t="s">
        <v>81</v>
      </c>
      <c r="E72" s="117" t="s">
        <v>54</v>
      </c>
      <c r="F72" s="147"/>
      <c r="G72" s="148"/>
      <c r="H72" s="148"/>
      <c r="I72" s="148"/>
      <c r="J72" s="148"/>
      <c r="K72" s="148"/>
      <c r="L72" s="148"/>
      <c r="M72" s="148"/>
      <c r="N72" s="148"/>
      <c r="O72" s="148"/>
      <c r="P72" s="148"/>
      <c r="Q72" s="149"/>
      <c r="R72" s="122">
        <f t="shared" si="1"/>
        <v>0</v>
      </c>
      <c r="S72" s="40"/>
      <c r="T72" s="4"/>
    </row>
    <row r="73" spans="1:20" x14ac:dyDescent="0.25">
      <c r="B73" s="2"/>
      <c r="C73" s="20"/>
      <c r="D73" s="107" t="s">
        <v>81</v>
      </c>
      <c r="E73" s="112" t="s">
        <v>56</v>
      </c>
      <c r="F73" s="150"/>
      <c r="G73" s="146"/>
      <c r="H73" s="146"/>
      <c r="I73" s="146"/>
      <c r="J73" s="146"/>
      <c r="K73" s="146"/>
      <c r="L73" s="146"/>
      <c r="M73" s="146"/>
      <c r="N73" s="146"/>
      <c r="O73" s="146"/>
      <c r="P73" s="146"/>
      <c r="Q73" s="151"/>
      <c r="R73" s="123">
        <f t="shared" si="1"/>
        <v>0</v>
      </c>
      <c r="S73" s="40"/>
      <c r="T73" s="4"/>
    </row>
    <row r="74" spans="1:20" x14ac:dyDescent="0.25">
      <c r="B74" s="2"/>
      <c r="C74" s="20"/>
      <c r="D74" s="107" t="s">
        <v>81</v>
      </c>
      <c r="E74" s="112" t="s">
        <v>55</v>
      </c>
      <c r="F74" s="152"/>
      <c r="G74" s="153"/>
      <c r="H74" s="153"/>
      <c r="I74" s="153"/>
      <c r="J74" s="153"/>
      <c r="K74" s="153"/>
      <c r="L74" s="153"/>
      <c r="M74" s="153"/>
      <c r="N74" s="153"/>
      <c r="O74" s="153"/>
      <c r="P74" s="153"/>
      <c r="Q74" s="154"/>
      <c r="R74" s="124">
        <f t="shared" si="1"/>
        <v>0</v>
      </c>
      <c r="S74" s="40"/>
      <c r="T74" s="4"/>
    </row>
    <row r="75" spans="1:20" x14ac:dyDescent="0.25">
      <c r="B75" s="2"/>
      <c r="C75" s="20"/>
      <c r="D75" s="118" t="s">
        <v>81</v>
      </c>
      <c r="E75" s="119" t="s">
        <v>57</v>
      </c>
      <c r="F75" s="195"/>
      <c r="G75" s="196"/>
      <c r="H75" s="196"/>
      <c r="I75" s="196"/>
      <c r="J75" s="196"/>
      <c r="K75" s="196"/>
      <c r="L75" s="196"/>
      <c r="M75" s="196"/>
      <c r="N75" s="196"/>
      <c r="O75" s="196"/>
      <c r="P75" s="196"/>
      <c r="Q75" s="197"/>
      <c r="R75" s="140">
        <f t="shared" si="1"/>
        <v>0</v>
      </c>
      <c r="S75" s="40"/>
      <c r="T75" s="4"/>
    </row>
    <row r="76" spans="1:20" ht="16.5" thickBot="1" x14ac:dyDescent="0.3">
      <c r="B76" s="2"/>
      <c r="C76" s="20"/>
      <c r="D76" s="108" t="s">
        <v>81</v>
      </c>
      <c r="E76" s="113" t="s">
        <v>80</v>
      </c>
      <c r="F76" s="206" t="str">
        <f>IFERROR(F73/F74,"")</f>
        <v/>
      </c>
      <c r="G76" s="207" t="str">
        <f t="shared" ref="G76:Q76" si="16">IFERROR(G73/G74,"")</f>
        <v/>
      </c>
      <c r="H76" s="207" t="str">
        <f t="shared" si="16"/>
        <v/>
      </c>
      <c r="I76" s="207" t="str">
        <f t="shared" si="16"/>
        <v/>
      </c>
      <c r="J76" s="207" t="str">
        <f t="shared" si="16"/>
        <v/>
      </c>
      <c r="K76" s="207" t="str">
        <f t="shared" si="16"/>
        <v/>
      </c>
      <c r="L76" s="207" t="str">
        <f t="shared" si="16"/>
        <v/>
      </c>
      <c r="M76" s="207" t="str">
        <f t="shared" si="16"/>
        <v/>
      </c>
      <c r="N76" s="207" t="str">
        <f t="shared" si="16"/>
        <v/>
      </c>
      <c r="O76" s="207" t="str">
        <f t="shared" si="16"/>
        <v/>
      </c>
      <c r="P76" s="207" t="str">
        <f t="shared" si="16"/>
        <v/>
      </c>
      <c r="Q76" s="208" t="str">
        <f t="shared" si="16"/>
        <v/>
      </c>
      <c r="R76" s="198">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 t="shared" ref="D80:D84" si="17">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 t="shared" si="17"/>
        <v>Upstate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 t="shared" si="17"/>
        <v xml:space="preserve">Contractor Name : </v>
      </c>
      <c r="E83" s="28"/>
      <c r="F83" s="6"/>
      <c r="G83" s="6"/>
      <c r="H83" s="6"/>
      <c r="I83" s="6"/>
      <c r="J83" s="6"/>
      <c r="K83" s="6"/>
      <c r="L83" s="6"/>
      <c r="M83" s="6"/>
      <c r="N83" s="6"/>
      <c r="O83" s="6"/>
      <c r="P83" s="6"/>
      <c r="Q83" s="6"/>
      <c r="R83" s="6"/>
      <c r="S83" s="6"/>
      <c r="T83" s="4"/>
    </row>
    <row r="84" spans="1:27" x14ac:dyDescent="0.25">
      <c r="A84" s="1"/>
      <c r="B84" s="2"/>
      <c r="D84" s="63" t="str">
        <f t="shared" si="17"/>
        <v>Contract Year 2 : 08/01/2023 - 07/31/2024</v>
      </c>
      <c r="E84" s="63"/>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8"/>
      <c r="D86" s="19" t="s">
        <v>59</v>
      </c>
      <c r="E86" s="103"/>
      <c r="F86" s="8"/>
      <c r="G86" s="8"/>
      <c r="H86" s="8"/>
      <c r="I86" s="8"/>
      <c r="J86" s="8"/>
      <c r="K86" s="8"/>
      <c r="L86" s="8"/>
      <c r="M86" s="8"/>
      <c r="N86" s="8"/>
      <c r="O86" s="8"/>
      <c r="P86" s="9"/>
      <c r="Q86" s="10"/>
      <c r="R86" s="69"/>
      <c r="S86" s="70"/>
      <c r="T86" s="4"/>
    </row>
    <row r="87" spans="1:27" ht="16.5" thickBot="1" x14ac:dyDescent="0.3">
      <c r="B87" s="2"/>
      <c r="C87" s="20"/>
      <c r="S87" s="71"/>
      <c r="T87" s="4"/>
    </row>
    <row r="88" spans="1:27" ht="16.5" thickBot="1" x14ac:dyDescent="0.3">
      <c r="B88" s="2"/>
      <c r="C88" s="20"/>
      <c r="D88" s="104" t="s">
        <v>52</v>
      </c>
      <c r="E88" s="110" t="s">
        <v>53</v>
      </c>
      <c r="F88" s="109">
        <f>F$11</f>
        <v>45139</v>
      </c>
      <c r="G88" s="105">
        <f t="shared" ref="G88:Q88" si="18">G$11</f>
        <v>45170</v>
      </c>
      <c r="H88" s="105">
        <f t="shared" si="18"/>
        <v>45200</v>
      </c>
      <c r="I88" s="105">
        <f t="shared" si="18"/>
        <v>45231</v>
      </c>
      <c r="J88" s="105">
        <f t="shared" si="18"/>
        <v>45261</v>
      </c>
      <c r="K88" s="105">
        <f t="shared" si="18"/>
        <v>45292</v>
      </c>
      <c r="L88" s="105">
        <f t="shared" si="18"/>
        <v>45323</v>
      </c>
      <c r="M88" s="105">
        <f t="shared" si="18"/>
        <v>45352</v>
      </c>
      <c r="N88" s="105">
        <f t="shared" si="18"/>
        <v>45383</v>
      </c>
      <c r="O88" s="105">
        <f t="shared" si="18"/>
        <v>45413</v>
      </c>
      <c r="P88" s="105">
        <f t="shared" si="18"/>
        <v>45444</v>
      </c>
      <c r="Q88" s="114">
        <f t="shared" si="18"/>
        <v>45474</v>
      </c>
      <c r="R88" s="115" t="s">
        <v>27</v>
      </c>
      <c r="S88" s="71"/>
      <c r="T88" s="4"/>
    </row>
    <row r="89" spans="1:27" x14ac:dyDescent="0.25">
      <c r="B89" s="2"/>
      <c r="C89" s="20"/>
      <c r="D89" s="106" t="s">
        <v>27</v>
      </c>
      <c r="E89" s="111" t="s">
        <v>54</v>
      </c>
      <c r="F89" s="128">
        <f t="shared" ref="F89:P89" si="19">SUMIFS(F$12:F$76,$E$12:$E$76,$E89)</f>
        <v>0</v>
      </c>
      <c r="G89" s="129">
        <f>SUMIFS(G$12:G$76,$E$12:$E$76,$E89)</f>
        <v>0</v>
      </c>
      <c r="H89" s="129">
        <f t="shared" si="19"/>
        <v>0</v>
      </c>
      <c r="I89" s="129">
        <f t="shared" si="19"/>
        <v>0</v>
      </c>
      <c r="J89" s="129">
        <f t="shared" si="19"/>
        <v>0</v>
      </c>
      <c r="K89" s="129">
        <f t="shared" si="19"/>
        <v>0</v>
      </c>
      <c r="L89" s="129">
        <f t="shared" si="19"/>
        <v>0</v>
      </c>
      <c r="M89" s="129">
        <f t="shared" si="19"/>
        <v>0</v>
      </c>
      <c r="N89" s="129">
        <f t="shared" si="19"/>
        <v>0</v>
      </c>
      <c r="O89" s="129">
        <f t="shared" si="19"/>
        <v>0</v>
      </c>
      <c r="P89" s="129">
        <f t="shared" si="19"/>
        <v>0</v>
      </c>
      <c r="Q89" s="130">
        <f>SUMIFS(Q$12:Q$76,$E$12:$E$76,$E89)</f>
        <v>0</v>
      </c>
      <c r="R89" s="122">
        <f>SUM(F89:Q89)</f>
        <v>0</v>
      </c>
      <c r="S89" s="71"/>
      <c r="T89" s="4"/>
    </row>
    <row r="90" spans="1:27" x14ac:dyDescent="0.25">
      <c r="B90" s="2"/>
      <c r="C90" s="20"/>
      <c r="D90" s="107" t="s">
        <v>27</v>
      </c>
      <c r="E90" s="112" t="s">
        <v>56</v>
      </c>
      <c r="F90" s="131">
        <f>SUMIFS(F$12:F$76,$E$12:$E$76,$E90)</f>
        <v>0</v>
      </c>
      <c r="G90" s="43">
        <f>SUMIFS(G$12:G$76,$E$12:$E$76,$E90)</f>
        <v>0</v>
      </c>
      <c r="H90" s="43">
        <f t="shared" ref="H90:P90" si="20">SUMIFS(H$12:H$76,$E$12:$E$76,$E90)</f>
        <v>0</v>
      </c>
      <c r="I90" s="43">
        <f t="shared" si="20"/>
        <v>0</v>
      </c>
      <c r="J90" s="43">
        <f t="shared" si="20"/>
        <v>0</v>
      </c>
      <c r="K90" s="43">
        <f t="shared" si="20"/>
        <v>0</v>
      </c>
      <c r="L90" s="43">
        <f t="shared" si="20"/>
        <v>0</v>
      </c>
      <c r="M90" s="43">
        <f t="shared" si="20"/>
        <v>0</v>
      </c>
      <c r="N90" s="43">
        <f t="shared" si="20"/>
        <v>0</v>
      </c>
      <c r="O90" s="43">
        <f t="shared" si="20"/>
        <v>0</v>
      </c>
      <c r="P90" s="43">
        <f t="shared" si="20"/>
        <v>0</v>
      </c>
      <c r="Q90" s="132">
        <f>SUMIFS(Q$12:Q$76,$E$12:$E$76,$E90)</f>
        <v>0</v>
      </c>
      <c r="R90" s="123">
        <f t="shared" ref="R90:R92" si="21">SUM(F90:Q90)</f>
        <v>0</v>
      </c>
      <c r="S90" s="71"/>
      <c r="T90" s="4"/>
    </row>
    <row r="91" spans="1:27" x14ac:dyDescent="0.25">
      <c r="B91" s="2"/>
      <c r="C91" s="20"/>
      <c r="D91" s="107" t="s">
        <v>27</v>
      </c>
      <c r="E91" s="112" t="s">
        <v>55</v>
      </c>
      <c r="F91" s="152"/>
      <c r="G91" s="153"/>
      <c r="H91" s="153"/>
      <c r="I91" s="153"/>
      <c r="J91" s="153"/>
      <c r="K91" s="153"/>
      <c r="L91" s="153"/>
      <c r="M91" s="153"/>
      <c r="N91" s="153"/>
      <c r="O91" s="153"/>
      <c r="P91" s="153"/>
      <c r="Q91" s="154"/>
      <c r="R91" s="124">
        <f t="shared" si="21"/>
        <v>0</v>
      </c>
      <c r="S91" s="71"/>
      <c r="T91" s="4"/>
    </row>
    <row r="92" spans="1:27" x14ac:dyDescent="0.25">
      <c r="B92" s="2"/>
      <c r="C92" s="20"/>
      <c r="D92" s="118" t="s">
        <v>27</v>
      </c>
      <c r="E92" s="119" t="s">
        <v>57</v>
      </c>
      <c r="F92" s="137">
        <f>SUMIFS(F$12:F$76,$E$12:$E$76,$E92)</f>
        <v>0</v>
      </c>
      <c r="G92" s="138">
        <f t="shared" ref="G92:Q92" si="22">SUMIFS(G$12:G$76,$E$12:$E$76,$E92)</f>
        <v>0</v>
      </c>
      <c r="H92" s="138">
        <f t="shared" si="22"/>
        <v>0</v>
      </c>
      <c r="I92" s="138">
        <f t="shared" si="22"/>
        <v>0</v>
      </c>
      <c r="J92" s="138">
        <f>SUMIFS(J$12:J$76,$E$12:$E$76,$E92)</f>
        <v>0</v>
      </c>
      <c r="K92" s="138">
        <f t="shared" si="22"/>
        <v>0</v>
      </c>
      <c r="L92" s="138">
        <f t="shared" si="22"/>
        <v>0</v>
      </c>
      <c r="M92" s="138">
        <f t="shared" si="22"/>
        <v>0</v>
      </c>
      <c r="N92" s="138">
        <f t="shared" si="22"/>
        <v>0</v>
      </c>
      <c r="O92" s="138">
        <f t="shared" si="22"/>
        <v>0</v>
      </c>
      <c r="P92" s="138">
        <f t="shared" si="22"/>
        <v>0</v>
      </c>
      <c r="Q92" s="139">
        <f t="shared" si="22"/>
        <v>0</v>
      </c>
      <c r="R92" s="140">
        <f t="shared" si="21"/>
        <v>0</v>
      </c>
      <c r="S92" s="71"/>
      <c r="T92" s="4"/>
    </row>
    <row r="93" spans="1:27" ht="16.5" thickBot="1" x14ac:dyDescent="0.3">
      <c r="B93" s="2"/>
      <c r="C93" s="20"/>
      <c r="D93" s="108" t="s">
        <v>27</v>
      </c>
      <c r="E93" s="113" t="s">
        <v>80</v>
      </c>
      <c r="F93" s="203">
        <f>IFERROR(F90/F91,0)</f>
        <v>0</v>
      </c>
      <c r="G93" s="204">
        <f t="shared" ref="G93:R93" si="23">IFERROR(G90/G91,0)</f>
        <v>0</v>
      </c>
      <c r="H93" s="204">
        <f t="shared" si="23"/>
        <v>0</v>
      </c>
      <c r="I93" s="204">
        <f t="shared" si="23"/>
        <v>0</v>
      </c>
      <c r="J93" s="204">
        <f t="shared" si="23"/>
        <v>0</v>
      </c>
      <c r="K93" s="204">
        <f t="shared" si="23"/>
        <v>0</v>
      </c>
      <c r="L93" s="204">
        <f t="shared" si="23"/>
        <v>0</v>
      </c>
      <c r="M93" s="204">
        <f t="shared" si="23"/>
        <v>0</v>
      </c>
      <c r="N93" s="204">
        <f t="shared" si="23"/>
        <v>0</v>
      </c>
      <c r="O93" s="204">
        <f t="shared" si="23"/>
        <v>0</v>
      </c>
      <c r="P93" s="204">
        <f t="shared" si="23"/>
        <v>0</v>
      </c>
      <c r="Q93" s="205">
        <f t="shared" si="23"/>
        <v>0</v>
      </c>
      <c r="R93" s="198">
        <f t="shared" si="23"/>
        <v>0</v>
      </c>
      <c r="S93" s="71"/>
      <c r="T93" s="4"/>
    </row>
    <row r="94" spans="1:27" ht="16.5" thickBot="1" x14ac:dyDescent="0.3">
      <c r="B94" s="2"/>
      <c r="C94" s="20"/>
      <c r="F94" s="227"/>
      <c r="G94" s="227"/>
      <c r="H94" s="227"/>
      <c r="I94" s="227"/>
      <c r="J94" s="227"/>
      <c r="K94" s="227"/>
      <c r="L94" s="227"/>
      <c r="M94" s="227"/>
      <c r="N94" s="227"/>
      <c r="O94" s="227"/>
      <c r="P94" s="227"/>
      <c r="Q94" s="227"/>
      <c r="R94" s="227"/>
      <c r="S94" s="71"/>
      <c r="T94" s="4"/>
    </row>
    <row r="95" spans="1:27" ht="16.5" thickBot="1" x14ac:dyDescent="0.3">
      <c r="B95" s="2"/>
      <c r="C95" s="20"/>
      <c r="D95" s="180" t="s">
        <v>63</v>
      </c>
      <c r="E95" s="135" t="s">
        <v>60</v>
      </c>
      <c r="F95" s="109">
        <f>F$11</f>
        <v>45139</v>
      </c>
      <c r="G95" s="105">
        <f t="shared" ref="G95:Q95" si="24">G$11</f>
        <v>45170</v>
      </c>
      <c r="H95" s="105">
        <f t="shared" si="24"/>
        <v>45200</v>
      </c>
      <c r="I95" s="105">
        <f t="shared" si="24"/>
        <v>45231</v>
      </c>
      <c r="J95" s="105">
        <f t="shared" si="24"/>
        <v>45261</v>
      </c>
      <c r="K95" s="105">
        <f t="shared" si="24"/>
        <v>45292</v>
      </c>
      <c r="L95" s="105">
        <f t="shared" si="24"/>
        <v>45323</v>
      </c>
      <c r="M95" s="105">
        <f t="shared" si="24"/>
        <v>45352</v>
      </c>
      <c r="N95" s="105">
        <f t="shared" si="24"/>
        <v>45383</v>
      </c>
      <c r="O95" s="105">
        <f t="shared" si="24"/>
        <v>45413</v>
      </c>
      <c r="P95" s="105">
        <f t="shared" si="24"/>
        <v>45444</v>
      </c>
      <c r="Q95" s="114">
        <f t="shared" si="24"/>
        <v>45474</v>
      </c>
      <c r="R95" s="115" t="s">
        <v>27</v>
      </c>
      <c r="S95" s="71"/>
      <c r="T95" s="4"/>
    </row>
    <row r="96" spans="1:27" x14ac:dyDescent="0.25">
      <c r="B96" s="2"/>
      <c r="C96" s="20"/>
      <c r="D96" s="106" t="s">
        <v>64</v>
      </c>
      <c r="E96" s="134" t="s">
        <v>131</v>
      </c>
      <c r="F96" s="126">
        <f t="shared" ref="F96:Q96" si="25">F90</f>
        <v>0</v>
      </c>
      <c r="G96" s="120">
        <f t="shared" si="25"/>
        <v>0</v>
      </c>
      <c r="H96" s="120">
        <f t="shared" si="25"/>
        <v>0</v>
      </c>
      <c r="I96" s="120">
        <f t="shared" si="25"/>
        <v>0</v>
      </c>
      <c r="J96" s="120">
        <f t="shared" si="25"/>
        <v>0</v>
      </c>
      <c r="K96" s="120">
        <f t="shared" si="25"/>
        <v>0</v>
      </c>
      <c r="L96" s="120">
        <f t="shared" si="25"/>
        <v>0</v>
      </c>
      <c r="M96" s="120">
        <f t="shared" si="25"/>
        <v>0</v>
      </c>
      <c r="N96" s="120">
        <f t="shared" si="25"/>
        <v>0</v>
      </c>
      <c r="O96" s="120">
        <f t="shared" si="25"/>
        <v>0</v>
      </c>
      <c r="P96" s="120">
        <f t="shared" si="25"/>
        <v>0</v>
      </c>
      <c r="Q96" s="121">
        <f t="shared" si="25"/>
        <v>0</v>
      </c>
      <c r="R96" s="127">
        <f>SUM(F96:Q96)</f>
        <v>0</v>
      </c>
      <c r="S96" s="71"/>
      <c r="T96" s="4"/>
      <c r="W96"/>
      <c r="X96"/>
      <c r="Y96"/>
      <c r="Z96"/>
      <c r="AA96"/>
    </row>
    <row r="97" spans="2:27" s="3" customFormat="1" ht="16.5" thickBot="1" x14ac:dyDescent="0.3">
      <c r="B97" s="2"/>
      <c r="C97" s="20"/>
      <c r="D97" s="118" t="s">
        <v>64</v>
      </c>
      <c r="E97" s="136" t="s">
        <v>18</v>
      </c>
      <c r="F97" s="137">
        <f>SUM(F102,F110:F113)</f>
        <v>1987486</v>
      </c>
      <c r="G97" s="138">
        <f t="shared" ref="G97:P97" si="26">SUM(G102,G110:G113)</f>
        <v>1987904</v>
      </c>
      <c r="H97" s="138">
        <f t="shared" si="26"/>
        <v>1988327</v>
      </c>
      <c r="I97" s="138">
        <f t="shared" si="26"/>
        <v>1990680</v>
      </c>
      <c r="J97" s="138">
        <f t="shared" si="26"/>
        <v>1991132</v>
      </c>
      <c r="K97" s="138">
        <f t="shared" si="26"/>
        <v>1991588</v>
      </c>
      <c r="L97" s="138">
        <f t="shared" si="26"/>
        <v>1992049</v>
      </c>
      <c r="M97" s="138">
        <f t="shared" si="26"/>
        <v>1992514</v>
      </c>
      <c r="N97" s="138">
        <f t="shared" si="26"/>
        <v>1992984</v>
      </c>
      <c r="O97" s="138">
        <f t="shared" si="26"/>
        <v>1993459</v>
      </c>
      <c r="P97" s="138">
        <f t="shared" si="26"/>
        <v>1993938</v>
      </c>
      <c r="Q97" s="139">
        <f>SUM(Q102,Q110:Q113)</f>
        <v>1994423</v>
      </c>
      <c r="R97" s="140">
        <f>SUM(F97:Q97)</f>
        <v>23896484</v>
      </c>
      <c r="S97" s="71"/>
      <c r="T97" s="4"/>
      <c r="V97" s="33"/>
      <c r="W97"/>
      <c r="X97"/>
      <c r="Y97"/>
      <c r="Z97"/>
      <c r="AA97"/>
    </row>
    <row r="98" spans="2:27" s="3" customFormat="1" ht="16.5" thickBot="1" x14ac:dyDescent="0.3">
      <c r="B98" s="23"/>
      <c r="C98" s="72"/>
      <c r="D98" s="125" t="s">
        <v>64</v>
      </c>
      <c r="E98" s="141" t="s">
        <v>19</v>
      </c>
      <c r="F98" s="142">
        <f t="shared" ref="F98:R98" si="27">F96/F97</f>
        <v>0</v>
      </c>
      <c r="G98" s="143">
        <f t="shared" si="27"/>
        <v>0</v>
      </c>
      <c r="H98" s="143">
        <f t="shared" si="27"/>
        <v>0</v>
      </c>
      <c r="I98" s="143">
        <f t="shared" si="27"/>
        <v>0</v>
      </c>
      <c r="J98" s="143">
        <f t="shared" si="27"/>
        <v>0</v>
      </c>
      <c r="K98" s="143">
        <f t="shared" si="27"/>
        <v>0</v>
      </c>
      <c r="L98" s="143">
        <f t="shared" si="27"/>
        <v>0</v>
      </c>
      <c r="M98" s="143">
        <f t="shared" si="27"/>
        <v>0</v>
      </c>
      <c r="N98" s="143">
        <f t="shared" si="27"/>
        <v>0</v>
      </c>
      <c r="O98" s="143">
        <f t="shared" si="27"/>
        <v>0</v>
      </c>
      <c r="P98" s="143">
        <f t="shared" si="27"/>
        <v>0</v>
      </c>
      <c r="Q98" s="144">
        <f t="shared" si="27"/>
        <v>0</v>
      </c>
      <c r="R98" s="145">
        <f t="shared" si="27"/>
        <v>0</v>
      </c>
      <c r="S98" s="71"/>
      <c r="T98" s="4"/>
      <c r="V98"/>
      <c r="W98"/>
      <c r="X98"/>
      <c r="Y98"/>
      <c r="Z98"/>
      <c r="AA98"/>
    </row>
    <row r="99" spans="2:27" s="3" customFormat="1" ht="16.5" thickBot="1" x14ac:dyDescent="0.3">
      <c r="B99" s="23"/>
      <c r="C99" s="72"/>
      <c r="F99" s="224"/>
      <c r="G99" s="224"/>
      <c r="H99" s="224"/>
      <c r="I99" s="224"/>
      <c r="J99" s="224"/>
      <c r="K99" s="224"/>
      <c r="L99" s="224"/>
      <c r="M99" s="224"/>
      <c r="N99" s="224"/>
      <c r="O99" s="224"/>
      <c r="P99" s="224"/>
      <c r="Q99" s="224"/>
      <c r="R99" s="224"/>
      <c r="S99" s="71"/>
      <c r="T99" s="4"/>
      <c r="V99"/>
      <c r="W99"/>
      <c r="X99"/>
      <c r="Y99"/>
      <c r="Z99"/>
      <c r="AA99"/>
    </row>
    <row r="100" spans="2:27" s="3" customFormat="1" ht="16.5" thickBot="1" x14ac:dyDescent="0.3">
      <c r="B100" s="23"/>
      <c r="C100" s="72"/>
      <c r="D100" s="180" t="s">
        <v>63</v>
      </c>
      <c r="E100" s="135" t="s">
        <v>60</v>
      </c>
      <c r="F100" s="109">
        <f>F$11</f>
        <v>45139</v>
      </c>
      <c r="G100" s="105">
        <f t="shared" ref="G100:Q100" si="28">G$11</f>
        <v>45170</v>
      </c>
      <c r="H100" s="105">
        <f t="shared" si="28"/>
        <v>45200</v>
      </c>
      <c r="I100" s="105">
        <f t="shared" si="28"/>
        <v>45231</v>
      </c>
      <c r="J100" s="105">
        <f t="shared" si="28"/>
        <v>45261</v>
      </c>
      <c r="K100" s="105">
        <f t="shared" si="28"/>
        <v>45292</v>
      </c>
      <c r="L100" s="105">
        <f t="shared" si="28"/>
        <v>45323</v>
      </c>
      <c r="M100" s="105">
        <f t="shared" si="28"/>
        <v>45352</v>
      </c>
      <c r="N100" s="105">
        <f t="shared" si="28"/>
        <v>45383</v>
      </c>
      <c r="O100" s="105">
        <f t="shared" si="28"/>
        <v>45413</v>
      </c>
      <c r="P100" s="105">
        <f t="shared" si="28"/>
        <v>45444</v>
      </c>
      <c r="Q100" s="114">
        <f t="shared" si="28"/>
        <v>45474</v>
      </c>
      <c r="R100" s="115" t="s">
        <v>27</v>
      </c>
      <c r="S100" s="71"/>
      <c r="T100" s="4"/>
      <c r="V100"/>
      <c r="W100"/>
      <c r="X100"/>
      <c r="Y100"/>
      <c r="Z100"/>
      <c r="AA100"/>
    </row>
    <row r="101" spans="2:27" s="3" customFormat="1" x14ac:dyDescent="0.25">
      <c r="B101" s="23"/>
      <c r="C101" s="72"/>
      <c r="D101" s="106" t="s">
        <v>61</v>
      </c>
      <c r="E101" s="134" t="s">
        <v>131</v>
      </c>
      <c r="F101" s="155"/>
      <c r="G101" s="156"/>
      <c r="H101" s="156"/>
      <c r="I101" s="156"/>
      <c r="J101" s="156"/>
      <c r="K101" s="156"/>
      <c r="L101" s="156"/>
      <c r="M101" s="156"/>
      <c r="N101" s="156"/>
      <c r="O101" s="156"/>
      <c r="P101" s="156"/>
      <c r="Q101" s="157"/>
      <c r="R101" s="127">
        <f t="shared" ref="R101:R102" si="29">SUM(F101:Q101)</f>
        <v>0</v>
      </c>
      <c r="S101" s="71"/>
      <c r="T101" s="4"/>
      <c r="V101"/>
      <c r="W101"/>
      <c r="X101"/>
      <c r="Y101"/>
      <c r="Z101"/>
      <c r="AA101"/>
    </row>
    <row r="102" spans="2:27" s="3" customFormat="1" ht="16.5" thickBot="1" x14ac:dyDescent="0.3">
      <c r="B102" s="23"/>
      <c r="C102" s="72"/>
      <c r="D102" s="118" t="s">
        <v>61</v>
      </c>
      <c r="E102" s="136" t="s">
        <v>18</v>
      </c>
      <c r="F102" s="158">
        <v>1946581</v>
      </c>
      <c r="G102" s="159">
        <v>1946581</v>
      </c>
      <c r="H102" s="159">
        <v>1946581</v>
      </c>
      <c r="I102" s="159">
        <v>1946581</v>
      </c>
      <c r="J102" s="159">
        <v>1946581</v>
      </c>
      <c r="K102" s="159">
        <v>1946581</v>
      </c>
      <c r="L102" s="159">
        <v>1946581</v>
      </c>
      <c r="M102" s="159">
        <v>1946581</v>
      </c>
      <c r="N102" s="159">
        <v>1946581</v>
      </c>
      <c r="O102" s="159">
        <v>1946581</v>
      </c>
      <c r="P102" s="159">
        <v>1946581</v>
      </c>
      <c r="Q102" s="160">
        <v>1946581</v>
      </c>
      <c r="R102" s="140">
        <f t="shared" si="29"/>
        <v>23358972</v>
      </c>
      <c r="S102" s="71"/>
      <c r="T102" s="4"/>
      <c r="V102"/>
      <c r="W102"/>
      <c r="X102"/>
      <c r="Y102"/>
      <c r="Z102"/>
      <c r="AA102"/>
    </row>
    <row r="103" spans="2:27" s="3" customFormat="1" ht="16.5" thickBot="1" x14ac:dyDescent="0.3">
      <c r="B103" s="23"/>
      <c r="C103" s="72"/>
      <c r="D103" s="125" t="s">
        <v>61</v>
      </c>
      <c r="E103" s="141" t="s">
        <v>19</v>
      </c>
      <c r="F103" s="142">
        <f t="shared" ref="F103:R103" si="30">F101/F102</f>
        <v>0</v>
      </c>
      <c r="G103" s="143">
        <f t="shared" si="30"/>
        <v>0</v>
      </c>
      <c r="H103" s="143">
        <f>H101/H102</f>
        <v>0</v>
      </c>
      <c r="I103" s="143">
        <f t="shared" si="30"/>
        <v>0</v>
      </c>
      <c r="J103" s="143">
        <f t="shared" si="30"/>
        <v>0</v>
      </c>
      <c r="K103" s="143">
        <f t="shared" si="30"/>
        <v>0</v>
      </c>
      <c r="L103" s="143">
        <f t="shared" si="30"/>
        <v>0</v>
      </c>
      <c r="M103" s="143">
        <f t="shared" si="30"/>
        <v>0</v>
      </c>
      <c r="N103" s="143">
        <f t="shared" si="30"/>
        <v>0</v>
      </c>
      <c r="O103" s="143">
        <f t="shared" si="30"/>
        <v>0</v>
      </c>
      <c r="P103" s="143">
        <f t="shared" si="30"/>
        <v>0</v>
      </c>
      <c r="Q103" s="144">
        <f t="shared" si="30"/>
        <v>0</v>
      </c>
      <c r="R103" s="145">
        <f t="shared" si="30"/>
        <v>0</v>
      </c>
      <c r="S103" s="71"/>
      <c r="T103" s="4"/>
      <c r="V103"/>
      <c r="W103"/>
      <c r="X103"/>
      <c r="Y103"/>
      <c r="Z103"/>
      <c r="AA103"/>
    </row>
    <row r="104" spans="2:27" s="3" customFormat="1" ht="16.5" thickBot="1" x14ac:dyDescent="0.3">
      <c r="B104" s="23"/>
      <c r="C104" s="72"/>
      <c r="F104" s="224"/>
      <c r="G104" s="224"/>
      <c r="H104" s="224"/>
      <c r="I104" s="224"/>
      <c r="J104" s="224"/>
      <c r="K104" s="224"/>
      <c r="L104" s="224"/>
      <c r="M104" s="224"/>
      <c r="N104" s="224"/>
      <c r="O104" s="224"/>
      <c r="P104" s="224"/>
      <c r="Q104" s="224"/>
      <c r="R104" s="224"/>
      <c r="S104" s="71"/>
      <c r="T104" s="4"/>
      <c r="V104"/>
      <c r="W104"/>
      <c r="X104"/>
      <c r="Y104"/>
      <c r="Z104"/>
      <c r="AA104"/>
    </row>
    <row r="105" spans="2:27" s="3" customFormat="1" ht="16.5" thickBot="1" x14ac:dyDescent="0.3">
      <c r="B105" s="23"/>
      <c r="C105" s="72"/>
      <c r="D105" s="180" t="s">
        <v>63</v>
      </c>
      <c r="E105" s="135" t="s">
        <v>60</v>
      </c>
      <c r="F105" s="109">
        <f>F$11</f>
        <v>45139</v>
      </c>
      <c r="G105" s="105">
        <f t="shared" ref="G105:Q105" si="31">G$11</f>
        <v>45170</v>
      </c>
      <c r="H105" s="105">
        <f t="shared" si="31"/>
        <v>45200</v>
      </c>
      <c r="I105" s="105">
        <f t="shared" si="31"/>
        <v>45231</v>
      </c>
      <c r="J105" s="105">
        <f t="shared" si="31"/>
        <v>45261</v>
      </c>
      <c r="K105" s="105">
        <f t="shared" si="31"/>
        <v>45292</v>
      </c>
      <c r="L105" s="105">
        <f t="shared" si="31"/>
        <v>45323</v>
      </c>
      <c r="M105" s="105">
        <f t="shared" si="31"/>
        <v>45352</v>
      </c>
      <c r="N105" s="105">
        <f t="shared" si="31"/>
        <v>45383</v>
      </c>
      <c r="O105" s="105">
        <f t="shared" si="31"/>
        <v>45413</v>
      </c>
      <c r="P105" s="105">
        <f t="shared" si="31"/>
        <v>45444</v>
      </c>
      <c r="Q105" s="114">
        <f t="shared" si="31"/>
        <v>45474</v>
      </c>
      <c r="R105" s="115" t="s">
        <v>27</v>
      </c>
      <c r="S105" s="71"/>
      <c r="T105" s="4"/>
      <c r="V105"/>
      <c r="W105"/>
      <c r="X105"/>
      <c r="Y105"/>
      <c r="Z105"/>
      <c r="AA105"/>
    </row>
    <row r="106" spans="2:27" s="3" customFormat="1" ht="15.95" customHeight="1" x14ac:dyDescent="0.25">
      <c r="B106" s="23"/>
      <c r="C106" s="72"/>
      <c r="D106" s="106" t="s">
        <v>62</v>
      </c>
      <c r="E106" s="236" t="s">
        <v>137</v>
      </c>
      <c r="F106" s="316"/>
      <c r="G106" s="317"/>
      <c r="H106" s="317"/>
      <c r="I106" s="317"/>
      <c r="J106" s="317"/>
      <c r="K106" s="317"/>
      <c r="L106" s="317"/>
      <c r="M106" s="317"/>
      <c r="N106" s="317"/>
      <c r="O106" s="317"/>
      <c r="P106" s="317"/>
      <c r="Q106" s="318"/>
      <c r="R106" s="127">
        <f t="shared" ref="R106:R113" si="32">SUM(F106:Q106)</f>
        <v>0</v>
      </c>
      <c r="S106" s="71"/>
      <c r="T106" s="4"/>
      <c r="V106"/>
      <c r="W106"/>
      <c r="X106"/>
      <c r="Y106"/>
      <c r="Z106"/>
      <c r="AA106"/>
    </row>
    <row r="107" spans="2:27" s="3" customFormat="1" ht="15.95" customHeight="1" x14ac:dyDescent="0.25">
      <c r="B107" s="23"/>
      <c r="C107" s="72"/>
      <c r="D107" s="229" t="s">
        <v>62</v>
      </c>
      <c r="E107" s="237" t="s">
        <v>138</v>
      </c>
      <c r="F107" s="319"/>
      <c r="G107" s="320"/>
      <c r="H107" s="320"/>
      <c r="I107" s="320"/>
      <c r="J107" s="320"/>
      <c r="K107" s="320"/>
      <c r="L107" s="320"/>
      <c r="M107" s="320"/>
      <c r="N107" s="320"/>
      <c r="O107" s="320"/>
      <c r="P107" s="320"/>
      <c r="Q107" s="321"/>
      <c r="R107" s="232">
        <f t="shared" si="32"/>
        <v>0</v>
      </c>
      <c r="S107" s="71"/>
      <c r="T107" s="4"/>
      <c r="V107"/>
      <c r="W107"/>
      <c r="X107"/>
      <c r="Y107"/>
      <c r="Z107"/>
      <c r="AA107"/>
    </row>
    <row r="108" spans="2:27" s="3" customFormat="1" ht="15.95" customHeight="1" x14ac:dyDescent="0.25">
      <c r="B108" s="23"/>
      <c r="C108" s="72"/>
      <c r="D108" s="107" t="s">
        <v>62</v>
      </c>
      <c r="E108" s="238" t="s">
        <v>139</v>
      </c>
      <c r="F108" s="314">
        <f>F96-SUM(F101,F106:F107)</f>
        <v>0</v>
      </c>
      <c r="G108" s="315">
        <f t="shared" ref="G108:H108" si="33">G96-SUM(G101,G106:G107)</f>
        <v>0</v>
      </c>
      <c r="H108" s="315">
        <f t="shared" si="33"/>
        <v>0</v>
      </c>
      <c r="I108" s="322"/>
      <c r="J108" s="322"/>
      <c r="K108" s="322"/>
      <c r="L108" s="322"/>
      <c r="M108" s="322"/>
      <c r="N108" s="322"/>
      <c r="O108" s="322"/>
      <c r="P108" s="322"/>
      <c r="Q108" s="323"/>
      <c r="R108" s="123">
        <f t="shared" si="32"/>
        <v>0</v>
      </c>
      <c r="S108" s="71"/>
      <c r="T108" s="4"/>
      <c r="V108"/>
      <c r="W108"/>
      <c r="X108"/>
      <c r="Y108"/>
      <c r="Z108"/>
      <c r="AA108"/>
    </row>
    <row r="109" spans="2:27" s="3" customFormat="1" ht="15.95" customHeight="1" thickBot="1" x14ac:dyDescent="0.3">
      <c r="B109" s="23"/>
      <c r="C109" s="72"/>
      <c r="D109" s="268" t="s">
        <v>62</v>
      </c>
      <c r="E109" s="269" t="s">
        <v>140</v>
      </c>
      <c r="F109" s="279"/>
      <c r="G109" s="280"/>
      <c r="H109" s="280"/>
      <c r="I109" s="270">
        <f>I96-SUM(I101,I106:I108)</f>
        <v>0</v>
      </c>
      <c r="J109" s="270">
        <f t="shared" ref="J109:Q109" si="34">J96-SUM(J101,J106:J108)</f>
        <v>0</v>
      </c>
      <c r="K109" s="270">
        <f t="shared" si="34"/>
        <v>0</v>
      </c>
      <c r="L109" s="270">
        <f t="shared" si="34"/>
        <v>0</v>
      </c>
      <c r="M109" s="270">
        <f t="shared" si="34"/>
        <v>0</v>
      </c>
      <c r="N109" s="270">
        <f t="shared" si="34"/>
        <v>0</v>
      </c>
      <c r="O109" s="270">
        <f t="shared" si="34"/>
        <v>0</v>
      </c>
      <c r="P109" s="270">
        <f t="shared" si="34"/>
        <v>0</v>
      </c>
      <c r="Q109" s="271">
        <f t="shared" si="34"/>
        <v>0</v>
      </c>
      <c r="R109" s="272">
        <f t="shared" si="32"/>
        <v>0</v>
      </c>
      <c r="S109" s="71"/>
      <c r="T109" s="4"/>
      <c r="V109"/>
      <c r="W109"/>
      <c r="X109"/>
      <c r="Y109"/>
      <c r="Z109"/>
      <c r="AA109"/>
    </row>
    <row r="110" spans="2:27" s="3" customFormat="1" ht="15.95" customHeight="1" x14ac:dyDescent="0.25">
      <c r="B110" s="23"/>
      <c r="C110" s="72"/>
      <c r="D110" s="229" t="s">
        <v>62</v>
      </c>
      <c r="E110" s="243" t="s">
        <v>108</v>
      </c>
      <c r="F110" s="257">
        <v>21044</v>
      </c>
      <c r="G110" s="258">
        <v>21259</v>
      </c>
      <c r="H110" s="258">
        <v>21477</v>
      </c>
      <c r="I110" s="258">
        <v>21697</v>
      </c>
      <c r="J110" s="258">
        <v>21919</v>
      </c>
      <c r="K110" s="258">
        <v>22143</v>
      </c>
      <c r="L110" s="258">
        <v>22370</v>
      </c>
      <c r="M110" s="258">
        <v>22599</v>
      </c>
      <c r="N110" s="258">
        <v>22830</v>
      </c>
      <c r="O110" s="258">
        <v>23064</v>
      </c>
      <c r="P110" s="258">
        <v>23300</v>
      </c>
      <c r="Q110" s="259">
        <v>23539</v>
      </c>
      <c r="R110" s="260">
        <f t="shared" si="32"/>
        <v>267241</v>
      </c>
      <c r="S110" s="71"/>
      <c r="T110" s="4"/>
      <c r="V110"/>
      <c r="W110"/>
      <c r="X110"/>
      <c r="Y110"/>
      <c r="Z110"/>
      <c r="AA110"/>
    </row>
    <row r="111" spans="2:27" s="3" customFormat="1" ht="15.95" customHeight="1" x14ac:dyDescent="0.25">
      <c r="B111" s="23"/>
      <c r="C111" s="72"/>
      <c r="D111" s="107" t="s">
        <v>62</v>
      </c>
      <c r="E111" s="261" t="s">
        <v>109</v>
      </c>
      <c r="F111" s="262">
        <v>9482</v>
      </c>
      <c r="G111" s="245">
        <v>9579</v>
      </c>
      <c r="H111" s="245">
        <v>9677</v>
      </c>
      <c r="I111" s="245">
        <v>9776</v>
      </c>
      <c r="J111" s="245">
        <v>9876</v>
      </c>
      <c r="K111" s="245">
        <v>9977</v>
      </c>
      <c r="L111" s="245">
        <v>10079</v>
      </c>
      <c r="M111" s="245">
        <v>10182</v>
      </c>
      <c r="N111" s="245">
        <v>10286</v>
      </c>
      <c r="O111" s="245">
        <v>10391</v>
      </c>
      <c r="P111" s="245">
        <v>10497</v>
      </c>
      <c r="Q111" s="263">
        <v>10604</v>
      </c>
      <c r="R111" s="124">
        <f t="shared" si="32"/>
        <v>120406</v>
      </c>
      <c r="S111" s="71"/>
      <c r="T111" s="4"/>
      <c r="V111"/>
      <c r="W111"/>
      <c r="X111"/>
      <c r="Y111"/>
      <c r="Z111"/>
      <c r="AA111"/>
    </row>
    <row r="112" spans="2:27" s="3" customFormat="1" ht="15.95" customHeight="1" x14ac:dyDescent="0.25">
      <c r="B112" s="23"/>
      <c r="C112" s="72"/>
      <c r="D112" s="107" t="s">
        <v>62</v>
      </c>
      <c r="E112" s="261" t="s">
        <v>116</v>
      </c>
      <c r="F112" s="262">
        <v>10379</v>
      </c>
      <c r="G112" s="245">
        <v>10485</v>
      </c>
      <c r="H112" s="245">
        <v>10592</v>
      </c>
      <c r="I112" s="245">
        <v>10700</v>
      </c>
      <c r="J112" s="245">
        <v>10810</v>
      </c>
      <c r="K112" s="245">
        <v>10921</v>
      </c>
      <c r="L112" s="245">
        <v>11033</v>
      </c>
      <c r="M112" s="245">
        <v>11146</v>
      </c>
      <c r="N112" s="245">
        <v>11260</v>
      </c>
      <c r="O112" s="245">
        <v>11375</v>
      </c>
      <c r="P112" s="245">
        <v>11491</v>
      </c>
      <c r="Q112" s="263">
        <v>11609</v>
      </c>
      <c r="R112" s="124">
        <f t="shared" si="32"/>
        <v>131801</v>
      </c>
      <c r="S112" s="71"/>
      <c r="T112" s="4"/>
      <c r="V112"/>
      <c r="W112"/>
      <c r="X112"/>
      <c r="Y112"/>
      <c r="Z112"/>
      <c r="AA112"/>
    </row>
    <row r="113" spans="2:27" s="3" customFormat="1" ht="15.95" customHeight="1" thickBot="1" x14ac:dyDescent="0.3">
      <c r="B113" s="23"/>
      <c r="C113" s="72"/>
      <c r="D113" s="229" t="s">
        <v>62</v>
      </c>
      <c r="E113" s="243" t="s">
        <v>117</v>
      </c>
      <c r="F113" s="275"/>
      <c r="G113" s="276"/>
      <c r="H113" s="276"/>
      <c r="I113" s="258">
        <v>1926</v>
      </c>
      <c r="J113" s="258">
        <v>1946</v>
      </c>
      <c r="K113" s="258">
        <v>1966</v>
      </c>
      <c r="L113" s="258">
        <v>1986</v>
      </c>
      <c r="M113" s="258">
        <v>2006</v>
      </c>
      <c r="N113" s="258">
        <v>2027</v>
      </c>
      <c r="O113" s="258">
        <v>2048</v>
      </c>
      <c r="P113" s="258">
        <v>2069</v>
      </c>
      <c r="Q113" s="259">
        <v>2090</v>
      </c>
      <c r="R113" s="260">
        <f t="shared" si="32"/>
        <v>18064</v>
      </c>
      <c r="S113" s="71"/>
      <c r="T113" s="4"/>
      <c r="V113"/>
      <c r="W113"/>
      <c r="X113"/>
      <c r="Y113"/>
      <c r="Z113"/>
      <c r="AA113"/>
    </row>
    <row r="114" spans="2:27" s="3" customFormat="1" ht="15.95" customHeight="1" thickBot="1" x14ac:dyDescent="0.3">
      <c r="B114" s="23"/>
      <c r="C114" s="72"/>
      <c r="D114" s="125" t="s">
        <v>62</v>
      </c>
      <c r="E114" s="141" t="s">
        <v>19</v>
      </c>
      <c r="F114" s="142">
        <f>SUM(F106:F109)/SUM(F110:F113)</f>
        <v>0</v>
      </c>
      <c r="G114" s="143">
        <f t="shared" ref="G114:R114" si="35">SUM(G106:G109)/SUM(G110:G113)</f>
        <v>0</v>
      </c>
      <c r="H114" s="143">
        <f t="shared" si="35"/>
        <v>0</v>
      </c>
      <c r="I114" s="143">
        <f t="shared" si="35"/>
        <v>0</v>
      </c>
      <c r="J114" s="143">
        <f t="shared" si="35"/>
        <v>0</v>
      </c>
      <c r="K114" s="143">
        <f t="shared" si="35"/>
        <v>0</v>
      </c>
      <c r="L114" s="143">
        <f t="shared" si="35"/>
        <v>0</v>
      </c>
      <c r="M114" s="143">
        <f t="shared" si="35"/>
        <v>0</v>
      </c>
      <c r="N114" s="143">
        <f t="shared" si="35"/>
        <v>0</v>
      </c>
      <c r="O114" s="143">
        <f t="shared" si="35"/>
        <v>0</v>
      </c>
      <c r="P114" s="143">
        <f t="shared" si="35"/>
        <v>0</v>
      </c>
      <c r="Q114" s="144">
        <f t="shared" si="35"/>
        <v>0</v>
      </c>
      <c r="R114" s="145">
        <f t="shared" si="35"/>
        <v>0</v>
      </c>
      <c r="S114" s="71"/>
      <c r="T114" s="4"/>
      <c r="V114"/>
      <c r="W114"/>
      <c r="X114"/>
      <c r="Y114"/>
      <c r="Z114"/>
      <c r="AA114"/>
    </row>
    <row r="115" spans="2:27" s="3" customFormat="1" x14ac:dyDescent="0.25">
      <c r="B115" s="23"/>
      <c r="C115" s="73"/>
      <c r="D115" s="74"/>
      <c r="E115" s="74"/>
      <c r="F115" s="7"/>
      <c r="G115" s="7"/>
      <c r="H115" s="7"/>
      <c r="I115" s="75"/>
      <c r="J115" s="7"/>
      <c r="K115" s="7"/>
      <c r="L115" s="7"/>
      <c r="M115" s="7"/>
      <c r="N115" s="7"/>
      <c r="O115" s="7"/>
      <c r="P115" s="7"/>
      <c r="Q115" s="7"/>
      <c r="R115" s="7"/>
      <c r="S115" s="76"/>
      <c r="T115" s="4"/>
      <c r="V115"/>
      <c r="W115"/>
      <c r="X115"/>
      <c r="Y115"/>
      <c r="Z115"/>
      <c r="AA115"/>
    </row>
    <row r="116" spans="2:27" s="3" customFormat="1" ht="16.5" thickBot="1" x14ac:dyDescent="0.3">
      <c r="B116" s="24"/>
      <c r="C116" s="25"/>
      <c r="D116" s="25"/>
      <c r="E116" s="25"/>
      <c r="F116" s="25"/>
      <c r="G116" s="25"/>
      <c r="H116" s="25"/>
      <c r="I116" s="25"/>
      <c r="J116" s="25"/>
      <c r="K116" s="25"/>
      <c r="L116" s="25"/>
      <c r="M116" s="25"/>
      <c r="N116" s="25"/>
      <c r="O116" s="25"/>
      <c r="P116" s="25"/>
      <c r="Q116" s="25"/>
      <c r="R116" s="25"/>
      <c r="S116" s="42"/>
      <c r="T116" s="26"/>
    </row>
  </sheetData>
  <sheetProtection algorithmName="SHA-512" hashValue="B6CmIFAZMUx0uBCr8+8SYYZ/8umOFNVIUzFJ43LXD5UWsdnWiBx98RibmgMoiw8WJ9sTt136tMplSWOWrLoFLA==" saltValue="c/5wZbtCaPyPdou3G/HDbg==" spinCount="100000" sheet="1" formatColumns="0" formatRows="0"/>
  <dataValidations count="1">
    <dataValidation type="decimal" allowBlank="1" showInputMessage="1" showErrorMessage="1" sqref="F106:Q108 F91:Q91 F101:Q101 F12:Q76" xr:uid="{30172470-4928-4A3B-9F1E-39B2EEB65B06}">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1D01-0F60-4611-AAE0-2D341CA05B3B}">
  <sheetPr>
    <tabColor theme="9" tint="-0.249977111117893"/>
    <pageSetUpPr fitToPage="1"/>
  </sheetPr>
  <dimension ref="A1:AA66"/>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Upstate'!D2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Upstate'!D3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Upstate'!D4</f>
        <v>Upstate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Upstate'!D6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2 Service - Upstate'!D7</f>
        <v>Contract Year 2 : 08/01/2023 - 07/31/2024</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7"/>
      <c r="D9" s="78" t="s">
        <v>1</v>
      </c>
      <c r="E9" s="79"/>
      <c r="F9" s="79"/>
      <c r="G9" s="79"/>
      <c r="H9" s="79"/>
      <c r="I9" s="79"/>
      <c r="J9" s="79"/>
      <c r="K9" s="79"/>
      <c r="L9" s="79"/>
      <c r="M9" s="79"/>
      <c r="N9" s="79"/>
      <c r="O9" s="79"/>
      <c r="P9" s="79"/>
      <c r="Q9" s="79"/>
      <c r="R9" s="80"/>
      <c r="S9" s="81"/>
      <c r="T9" s="15"/>
    </row>
    <row r="10" spans="2:27" ht="13.5" thickBot="1" x14ac:dyDescent="0.25">
      <c r="B10" s="13"/>
      <c r="C10" s="82"/>
      <c r="D10" s="14"/>
      <c r="E10" s="14"/>
      <c r="F10" s="14"/>
      <c r="G10" s="14"/>
      <c r="H10" s="14"/>
      <c r="I10" s="14"/>
      <c r="J10" s="14"/>
      <c r="K10" s="14"/>
      <c r="L10" s="14"/>
      <c r="M10" s="14"/>
      <c r="N10" s="14"/>
      <c r="O10" s="14"/>
      <c r="P10" s="14"/>
      <c r="Q10" s="14"/>
      <c r="R10" s="14"/>
      <c r="S10" s="83"/>
      <c r="T10" s="15"/>
    </row>
    <row r="11" spans="2:27" ht="13.5" thickBot="1" x14ac:dyDescent="0.25">
      <c r="B11" s="13"/>
      <c r="C11" s="82"/>
      <c r="D11" s="362" t="s">
        <v>41</v>
      </c>
      <c r="E11" s="363"/>
      <c r="F11" s="109">
        <f>DATE(YEAR('Year 1 Admin - Upstate'!F11)+1,MONTH('Year 1 Admin - Upstate'!F11),1)</f>
        <v>45139</v>
      </c>
      <c r="G11" s="105">
        <f>IF(MONTH(F11)=12,DATE(YEAR(F11)+1,1,1),DATE(YEAR(F11),MONTH(F11)+1,1))</f>
        <v>45170</v>
      </c>
      <c r="H11" s="105">
        <f t="shared" ref="H11:Q11" si="0">IF(MONTH(G11)=12,DATE(YEAR(G11)+1,1,1),DATE(YEAR(G11),MONTH(G11)+1,1))</f>
        <v>45200</v>
      </c>
      <c r="I11" s="105">
        <f t="shared" si="0"/>
        <v>45231</v>
      </c>
      <c r="J11" s="105">
        <f t="shared" si="0"/>
        <v>45261</v>
      </c>
      <c r="K11" s="105">
        <f t="shared" si="0"/>
        <v>45292</v>
      </c>
      <c r="L11" s="105">
        <f t="shared" si="0"/>
        <v>45323</v>
      </c>
      <c r="M11" s="105">
        <f t="shared" si="0"/>
        <v>45352</v>
      </c>
      <c r="N11" s="105">
        <f t="shared" si="0"/>
        <v>45383</v>
      </c>
      <c r="O11" s="105">
        <f t="shared" si="0"/>
        <v>45413</v>
      </c>
      <c r="P11" s="105">
        <f t="shared" si="0"/>
        <v>45444</v>
      </c>
      <c r="Q11" s="114">
        <f t="shared" si="0"/>
        <v>45474</v>
      </c>
      <c r="R11" s="115" t="s">
        <v>27</v>
      </c>
      <c r="S11" s="83"/>
      <c r="T11" s="15"/>
    </row>
    <row r="12" spans="2:27" ht="15.75" x14ac:dyDescent="0.25">
      <c r="B12" s="13"/>
      <c r="C12" s="82"/>
      <c r="D12" s="364" t="s">
        <v>2</v>
      </c>
      <c r="E12" s="365"/>
      <c r="F12" s="155"/>
      <c r="G12" s="156"/>
      <c r="H12" s="156"/>
      <c r="I12" s="156"/>
      <c r="J12" s="156"/>
      <c r="K12" s="156"/>
      <c r="L12" s="156"/>
      <c r="M12" s="156"/>
      <c r="N12" s="156"/>
      <c r="O12" s="156"/>
      <c r="P12" s="156"/>
      <c r="Q12" s="157"/>
      <c r="R12" s="127">
        <f>SUM(F12:Q12)</f>
        <v>0</v>
      </c>
      <c r="S12" s="83"/>
      <c r="T12" s="15"/>
    </row>
    <row r="13" spans="2:27" ht="15.75" x14ac:dyDescent="0.25">
      <c r="B13" s="13"/>
      <c r="C13" s="82"/>
      <c r="D13" s="366" t="s">
        <v>3</v>
      </c>
      <c r="E13" s="367"/>
      <c r="F13" s="150"/>
      <c r="G13" s="146"/>
      <c r="H13" s="146"/>
      <c r="I13" s="146"/>
      <c r="J13" s="146"/>
      <c r="K13" s="146"/>
      <c r="L13" s="146"/>
      <c r="M13" s="146"/>
      <c r="N13" s="146"/>
      <c r="O13" s="146"/>
      <c r="P13" s="146"/>
      <c r="Q13" s="151"/>
      <c r="R13" s="123">
        <f t="shared" ref="R13:R22" si="1">SUM(F13:Q13)</f>
        <v>0</v>
      </c>
      <c r="S13" s="83"/>
      <c r="T13" s="15"/>
    </row>
    <row r="14" spans="2:27" ht="15.75" x14ac:dyDescent="0.25">
      <c r="B14" s="13"/>
      <c r="C14" s="82"/>
      <c r="D14" s="366" t="s">
        <v>4</v>
      </c>
      <c r="E14" s="367"/>
      <c r="F14" s="150"/>
      <c r="G14" s="146"/>
      <c r="H14" s="146"/>
      <c r="I14" s="146"/>
      <c r="J14" s="146"/>
      <c r="K14" s="146"/>
      <c r="L14" s="146"/>
      <c r="M14" s="146"/>
      <c r="N14" s="146"/>
      <c r="O14" s="146"/>
      <c r="P14" s="146"/>
      <c r="Q14" s="151"/>
      <c r="R14" s="123">
        <f t="shared" si="1"/>
        <v>0</v>
      </c>
      <c r="S14" s="83"/>
      <c r="T14" s="15"/>
    </row>
    <row r="15" spans="2:27" ht="15.75" x14ac:dyDescent="0.25">
      <c r="B15" s="13"/>
      <c r="C15" s="82"/>
      <c r="D15" s="366" t="s">
        <v>5</v>
      </c>
      <c r="E15" s="367"/>
      <c r="F15" s="150"/>
      <c r="G15" s="146"/>
      <c r="H15" s="146"/>
      <c r="I15" s="146"/>
      <c r="J15" s="146"/>
      <c r="K15" s="146"/>
      <c r="L15" s="146"/>
      <c r="M15" s="146"/>
      <c r="N15" s="146"/>
      <c r="O15" s="146"/>
      <c r="P15" s="146"/>
      <c r="Q15" s="151"/>
      <c r="R15" s="123">
        <f t="shared" si="1"/>
        <v>0</v>
      </c>
      <c r="S15" s="83"/>
      <c r="T15" s="15"/>
    </row>
    <row r="16" spans="2:27" ht="15.75" x14ac:dyDescent="0.25">
      <c r="B16" s="13"/>
      <c r="C16" s="82"/>
      <c r="D16" s="366" t="s">
        <v>6</v>
      </c>
      <c r="E16" s="367"/>
      <c r="F16" s="150"/>
      <c r="G16" s="146"/>
      <c r="H16" s="146"/>
      <c r="I16" s="146"/>
      <c r="J16" s="146"/>
      <c r="K16" s="146"/>
      <c r="L16" s="146"/>
      <c r="M16" s="146"/>
      <c r="N16" s="146"/>
      <c r="O16" s="146"/>
      <c r="P16" s="146"/>
      <c r="Q16" s="151"/>
      <c r="R16" s="123">
        <f t="shared" si="1"/>
        <v>0</v>
      </c>
      <c r="S16" s="83"/>
      <c r="T16" s="15"/>
    </row>
    <row r="17" spans="2:20" ht="15.75" x14ac:dyDescent="0.25">
      <c r="B17" s="13"/>
      <c r="C17" s="82"/>
      <c r="D17" s="366" t="s">
        <v>7</v>
      </c>
      <c r="E17" s="367"/>
      <c r="F17" s="150"/>
      <c r="G17" s="146"/>
      <c r="H17" s="146"/>
      <c r="I17" s="146"/>
      <c r="J17" s="146"/>
      <c r="K17" s="146"/>
      <c r="L17" s="146"/>
      <c r="M17" s="146"/>
      <c r="N17" s="146"/>
      <c r="O17" s="146"/>
      <c r="P17" s="146"/>
      <c r="Q17" s="151"/>
      <c r="R17" s="123">
        <f t="shared" si="1"/>
        <v>0</v>
      </c>
      <c r="S17" s="83"/>
      <c r="T17" s="15"/>
    </row>
    <row r="18" spans="2:20" ht="15.75" x14ac:dyDescent="0.25">
      <c r="B18" s="13"/>
      <c r="C18" s="82"/>
      <c r="D18" s="366" t="s">
        <v>8</v>
      </c>
      <c r="E18" s="367"/>
      <c r="F18" s="150"/>
      <c r="G18" s="146"/>
      <c r="H18" s="146"/>
      <c r="I18" s="146"/>
      <c r="J18" s="146"/>
      <c r="K18" s="146"/>
      <c r="L18" s="146"/>
      <c r="M18" s="146"/>
      <c r="N18" s="146"/>
      <c r="O18" s="146"/>
      <c r="P18" s="146"/>
      <c r="Q18" s="151"/>
      <c r="R18" s="123">
        <f t="shared" si="1"/>
        <v>0</v>
      </c>
      <c r="S18" s="83"/>
      <c r="T18" s="15"/>
    </row>
    <row r="19" spans="2:20" ht="15.75" x14ac:dyDescent="0.25">
      <c r="B19" s="13"/>
      <c r="C19" s="82"/>
      <c r="D19" s="366" t="s">
        <v>9</v>
      </c>
      <c r="E19" s="367"/>
      <c r="F19" s="150"/>
      <c r="G19" s="146"/>
      <c r="H19" s="146"/>
      <c r="I19" s="146"/>
      <c r="J19" s="146"/>
      <c r="K19" s="146"/>
      <c r="L19" s="146"/>
      <c r="M19" s="146"/>
      <c r="N19" s="146"/>
      <c r="O19" s="146"/>
      <c r="P19" s="146"/>
      <c r="Q19" s="151"/>
      <c r="R19" s="123">
        <f t="shared" si="1"/>
        <v>0</v>
      </c>
      <c r="S19" s="83"/>
      <c r="T19" s="15"/>
    </row>
    <row r="20" spans="2:20" ht="15.75" x14ac:dyDescent="0.25">
      <c r="B20" s="13"/>
      <c r="C20" s="82"/>
      <c r="D20" s="106" t="s">
        <v>20</v>
      </c>
      <c r="E20" s="178" t="s">
        <v>15</v>
      </c>
      <c r="F20" s="150"/>
      <c r="G20" s="146"/>
      <c r="H20" s="146"/>
      <c r="I20" s="146"/>
      <c r="J20" s="146"/>
      <c r="K20" s="146"/>
      <c r="L20" s="146"/>
      <c r="M20" s="146"/>
      <c r="N20" s="146"/>
      <c r="O20" s="146"/>
      <c r="P20" s="146"/>
      <c r="Q20" s="151"/>
      <c r="R20" s="123">
        <f t="shared" si="1"/>
        <v>0</v>
      </c>
      <c r="S20" s="83"/>
      <c r="T20" s="15"/>
    </row>
    <row r="21" spans="2:20" ht="15.75" x14ac:dyDescent="0.25">
      <c r="B21" s="13"/>
      <c r="C21" s="82"/>
      <c r="D21" s="107" t="s">
        <v>20</v>
      </c>
      <c r="E21" s="178" t="s">
        <v>15</v>
      </c>
      <c r="F21" s="150"/>
      <c r="G21" s="146"/>
      <c r="H21" s="146"/>
      <c r="I21" s="146"/>
      <c r="J21" s="146"/>
      <c r="K21" s="146"/>
      <c r="L21" s="146"/>
      <c r="M21" s="146"/>
      <c r="N21" s="146"/>
      <c r="O21" s="146"/>
      <c r="P21" s="146"/>
      <c r="Q21" s="151"/>
      <c r="R21" s="123">
        <f t="shared" si="1"/>
        <v>0</v>
      </c>
      <c r="S21" s="83"/>
      <c r="T21" s="15"/>
    </row>
    <row r="22" spans="2:20" ht="16.5" thickBot="1" x14ac:dyDescent="0.3">
      <c r="B22" s="13"/>
      <c r="C22" s="82"/>
      <c r="D22" s="108" t="s">
        <v>20</v>
      </c>
      <c r="E22" s="179" t="s">
        <v>15</v>
      </c>
      <c r="F22" s="164"/>
      <c r="G22" s="165"/>
      <c r="H22" s="165"/>
      <c r="I22" s="165"/>
      <c r="J22" s="165"/>
      <c r="K22" s="165"/>
      <c r="L22" s="165"/>
      <c r="M22" s="165"/>
      <c r="N22" s="165"/>
      <c r="O22" s="165"/>
      <c r="P22" s="165"/>
      <c r="Q22" s="166"/>
      <c r="R22" s="167">
        <f t="shared" si="1"/>
        <v>0</v>
      </c>
      <c r="S22" s="83"/>
      <c r="T22" s="15"/>
    </row>
    <row r="23" spans="2:20" ht="15.75" x14ac:dyDescent="0.25">
      <c r="B23" s="13"/>
      <c r="C23" s="84"/>
      <c r="D23" s="7"/>
      <c r="E23" s="85"/>
      <c r="F23" s="85"/>
      <c r="G23" s="85"/>
      <c r="H23" s="85"/>
      <c r="I23" s="85"/>
      <c r="J23" s="85"/>
      <c r="K23" s="85"/>
      <c r="L23" s="85"/>
      <c r="M23" s="85"/>
      <c r="N23" s="85"/>
      <c r="O23" s="85"/>
      <c r="P23" s="85"/>
      <c r="Q23" s="85"/>
      <c r="R23" s="85"/>
      <c r="S23" s="86"/>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7"/>
      <c r="D25" s="78" t="s">
        <v>30</v>
      </c>
      <c r="E25" s="79"/>
      <c r="F25" s="79"/>
      <c r="G25" s="79"/>
      <c r="H25" s="79"/>
      <c r="I25" s="79"/>
      <c r="J25" s="79"/>
      <c r="K25" s="79"/>
      <c r="L25" s="79"/>
      <c r="M25" s="79"/>
      <c r="N25" s="79"/>
      <c r="O25" s="79"/>
      <c r="P25" s="79"/>
      <c r="Q25" s="79"/>
      <c r="R25" s="80"/>
      <c r="S25" s="81"/>
      <c r="T25" s="15"/>
    </row>
    <row r="26" spans="2:20" ht="13.5" thickBot="1" x14ac:dyDescent="0.25">
      <c r="B26" s="13"/>
      <c r="C26" s="82"/>
      <c r="D26" s="14"/>
      <c r="E26" s="14"/>
      <c r="F26" s="14"/>
      <c r="G26" s="14"/>
      <c r="H26" s="14"/>
      <c r="I26" s="14"/>
      <c r="J26" s="14"/>
      <c r="K26" s="14"/>
      <c r="L26" s="14"/>
      <c r="M26" s="14"/>
      <c r="N26" s="14"/>
      <c r="O26" s="14"/>
      <c r="P26" s="14"/>
      <c r="Q26" s="14"/>
      <c r="R26" s="14"/>
      <c r="S26" s="83"/>
      <c r="T26" s="15"/>
    </row>
    <row r="27" spans="2:20" ht="13.5" thickBot="1" x14ac:dyDescent="0.25">
      <c r="B27" s="13"/>
      <c r="C27" s="82"/>
      <c r="D27" s="362" t="s">
        <v>41</v>
      </c>
      <c r="E27" s="363"/>
      <c r="F27" s="109">
        <f>F$11</f>
        <v>45139</v>
      </c>
      <c r="G27" s="105">
        <f t="shared" ref="G27:Q27" si="2">G$11</f>
        <v>45170</v>
      </c>
      <c r="H27" s="105">
        <f t="shared" si="2"/>
        <v>45200</v>
      </c>
      <c r="I27" s="105">
        <f t="shared" si="2"/>
        <v>45231</v>
      </c>
      <c r="J27" s="105">
        <f t="shared" si="2"/>
        <v>45261</v>
      </c>
      <c r="K27" s="105">
        <f t="shared" si="2"/>
        <v>45292</v>
      </c>
      <c r="L27" s="105">
        <f t="shared" si="2"/>
        <v>45323</v>
      </c>
      <c r="M27" s="105">
        <f t="shared" si="2"/>
        <v>45352</v>
      </c>
      <c r="N27" s="105">
        <f t="shared" si="2"/>
        <v>45383</v>
      </c>
      <c r="O27" s="105">
        <f t="shared" si="2"/>
        <v>45413</v>
      </c>
      <c r="P27" s="105">
        <f t="shared" si="2"/>
        <v>45444</v>
      </c>
      <c r="Q27" s="114">
        <f t="shared" si="2"/>
        <v>45474</v>
      </c>
      <c r="R27" s="115" t="s">
        <v>27</v>
      </c>
      <c r="S27" s="83"/>
      <c r="T27" s="15"/>
    </row>
    <row r="28" spans="2:20" ht="15.75" x14ac:dyDescent="0.25">
      <c r="B28" s="13"/>
      <c r="C28" s="82"/>
      <c r="D28" s="364" t="s">
        <v>10</v>
      </c>
      <c r="E28" s="365"/>
      <c r="F28" s="155"/>
      <c r="G28" s="156"/>
      <c r="H28" s="156"/>
      <c r="I28" s="156"/>
      <c r="J28" s="156"/>
      <c r="K28" s="156"/>
      <c r="L28" s="156"/>
      <c r="M28" s="156"/>
      <c r="N28" s="156"/>
      <c r="O28" s="156"/>
      <c r="P28" s="156"/>
      <c r="Q28" s="157"/>
      <c r="R28" s="127">
        <f t="shared" ref="R28:R40" si="3">SUM(F28:Q28)</f>
        <v>0</v>
      </c>
      <c r="S28" s="83"/>
      <c r="T28" s="15"/>
    </row>
    <row r="29" spans="2:20" ht="15.75" x14ac:dyDescent="0.25">
      <c r="B29" s="13"/>
      <c r="C29" s="82"/>
      <c r="D29" s="366" t="s">
        <v>11</v>
      </c>
      <c r="E29" s="367"/>
      <c r="F29" s="150"/>
      <c r="G29" s="146"/>
      <c r="H29" s="146"/>
      <c r="I29" s="146"/>
      <c r="J29" s="146"/>
      <c r="K29" s="146"/>
      <c r="L29" s="146"/>
      <c r="M29" s="146"/>
      <c r="N29" s="146"/>
      <c r="O29" s="146"/>
      <c r="P29" s="146"/>
      <c r="Q29" s="151"/>
      <c r="R29" s="123">
        <f t="shared" si="3"/>
        <v>0</v>
      </c>
      <c r="S29" s="83"/>
      <c r="T29" s="15"/>
    </row>
    <row r="30" spans="2:20" ht="15.75" x14ac:dyDescent="0.25">
      <c r="B30" s="13"/>
      <c r="C30" s="82"/>
      <c r="D30" s="366" t="s">
        <v>12</v>
      </c>
      <c r="E30" s="367"/>
      <c r="F30" s="150"/>
      <c r="G30" s="146"/>
      <c r="H30" s="146"/>
      <c r="I30" s="146"/>
      <c r="J30" s="146"/>
      <c r="K30" s="146"/>
      <c r="L30" s="146"/>
      <c r="M30" s="146"/>
      <c r="N30" s="146"/>
      <c r="O30" s="146"/>
      <c r="P30" s="146"/>
      <c r="Q30" s="151"/>
      <c r="R30" s="123">
        <f t="shared" si="3"/>
        <v>0</v>
      </c>
      <c r="S30" s="83"/>
      <c r="T30" s="15"/>
    </row>
    <row r="31" spans="2:20" ht="15.75" x14ac:dyDescent="0.25">
      <c r="B31" s="13"/>
      <c r="C31" s="82"/>
      <c r="D31" s="366" t="s">
        <v>13</v>
      </c>
      <c r="E31" s="367"/>
      <c r="F31" s="150"/>
      <c r="G31" s="146"/>
      <c r="H31" s="146"/>
      <c r="I31" s="146"/>
      <c r="J31" s="146"/>
      <c r="K31" s="146"/>
      <c r="L31" s="146"/>
      <c r="M31" s="146"/>
      <c r="N31" s="146"/>
      <c r="O31" s="146"/>
      <c r="P31" s="146"/>
      <c r="Q31" s="151"/>
      <c r="R31" s="123">
        <f t="shared" si="3"/>
        <v>0</v>
      </c>
      <c r="S31" s="83"/>
      <c r="T31" s="15"/>
    </row>
    <row r="32" spans="2:20" ht="15.75" x14ac:dyDescent="0.25">
      <c r="B32" s="13"/>
      <c r="C32" s="82"/>
      <c r="D32" s="366" t="s">
        <v>14</v>
      </c>
      <c r="E32" s="367"/>
      <c r="F32" s="150"/>
      <c r="G32" s="146"/>
      <c r="H32" s="146"/>
      <c r="I32" s="146"/>
      <c r="J32" s="146"/>
      <c r="K32" s="146"/>
      <c r="L32" s="146"/>
      <c r="M32" s="146"/>
      <c r="N32" s="146"/>
      <c r="O32" s="146"/>
      <c r="P32" s="146"/>
      <c r="Q32" s="151"/>
      <c r="R32" s="123">
        <f t="shared" si="3"/>
        <v>0</v>
      </c>
      <c r="S32" s="83"/>
      <c r="T32" s="15"/>
    </row>
    <row r="33" spans="2:20" ht="15.75" x14ac:dyDescent="0.25">
      <c r="B33" s="13"/>
      <c r="C33" s="82"/>
      <c r="D33" s="106" t="s">
        <v>20</v>
      </c>
      <c r="E33" s="178" t="s">
        <v>15</v>
      </c>
      <c r="F33" s="150"/>
      <c r="G33" s="146"/>
      <c r="H33" s="146"/>
      <c r="I33" s="146"/>
      <c r="J33" s="146"/>
      <c r="K33" s="146"/>
      <c r="L33" s="146"/>
      <c r="M33" s="146"/>
      <c r="N33" s="146"/>
      <c r="O33" s="146"/>
      <c r="P33" s="146"/>
      <c r="Q33" s="151"/>
      <c r="R33" s="123">
        <f t="shared" si="3"/>
        <v>0</v>
      </c>
      <c r="S33" s="83"/>
      <c r="T33" s="15"/>
    </row>
    <row r="34" spans="2:20" ht="15.75" x14ac:dyDescent="0.25">
      <c r="B34" s="13"/>
      <c r="C34" s="82"/>
      <c r="D34" s="107" t="s">
        <v>20</v>
      </c>
      <c r="E34" s="178" t="s">
        <v>15</v>
      </c>
      <c r="F34" s="150"/>
      <c r="G34" s="146"/>
      <c r="H34" s="146"/>
      <c r="I34" s="146"/>
      <c r="J34" s="146"/>
      <c r="K34" s="146"/>
      <c r="L34" s="146"/>
      <c r="M34" s="146"/>
      <c r="N34" s="146"/>
      <c r="O34" s="146"/>
      <c r="P34" s="146"/>
      <c r="Q34" s="151"/>
      <c r="R34" s="123">
        <f t="shared" si="3"/>
        <v>0</v>
      </c>
      <c r="S34" s="83"/>
      <c r="T34" s="15"/>
    </row>
    <row r="35" spans="2:20" ht="15.75" x14ac:dyDescent="0.25">
      <c r="B35" s="13"/>
      <c r="C35" s="82"/>
      <c r="D35" s="107" t="s">
        <v>20</v>
      </c>
      <c r="E35" s="178" t="s">
        <v>15</v>
      </c>
      <c r="F35" s="150"/>
      <c r="G35" s="146"/>
      <c r="H35" s="146"/>
      <c r="I35" s="146"/>
      <c r="J35" s="146"/>
      <c r="K35" s="146"/>
      <c r="L35" s="146"/>
      <c r="M35" s="146"/>
      <c r="N35" s="146"/>
      <c r="O35" s="146"/>
      <c r="P35" s="146"/>
      <c r="Q35" s="151"/>
      <c r="R35" s="123">
        <f t="shared" si="3"/>
        <v>0</v>
      </c>
      <c r="S35" s="83"/>
      <c r="T35" s="15"/>
    </row>
    <row r="36" spans="2:20" ht="15.75" x14ac:dyDescent="0.25">
      <c r="B36" s="13"/>
      <c r="C36" s="82"/>
      <c r="D36" s="334" t="s">
        <v>129</v>
      </c>
      <c r="E36" s="338" t="s">
        <v>58</v>
      </c>
      <c r="F36" s="335"/>
      <c r="G36" s="336"/>
      <c r="H36" s="336"/>
      <c r="I36" s="336"/>
      <c r="J36" s="336"/>
      <c r="K36" s="336"/>
      <c r="L36" s="336"/>
      <c r="M36" s="336"/>
      <c r="N36" s="336"/>
      <c r="O36" s="336"/>
      <c r="P36" s="336"/>
      <c r="Q36" s="337"/>
      <c r="R36" s="123">
        <f t="shared" si="3"/>
        <v>0</v>
      </c>
      <c r="S36" s="83"/>
      <c r="T36" s="15"/>
    </row>
    <row r="37" spans="2:20" ht="15.75" x14ac:dyDescent="0.25">
      <c r="B37" s="13"/>
      <c r="C37" s="82"/>
      <c r="D37" s="334" t="s">
        <v>129</v>
      </c>
      <c r="E37" s="338" t="s">
        <v>17</v>
      </c>
      <c r="F37" s="335"/>
      <c r="G37" s="336"/>
      <c r="H37" s="336"/>
      <c r="I37" s="336"/>
      <c r="J37" s="336"/>
      <c r="K37" s="336"/>
      <c r="L37" s="336"/>
      <c r="M37" s="336"/>
      <c r="N37" s="336"/>
      <c r="O37" s="336"/>
      <c r="P37" s="336"/>
      <c r="Q37" s="337"/>
      <c r="R37" s="123">
        <f>SUM(F37:Q37)</f>
        <v>0</v>
      </c>
      <c r="S37" s="83"/>
      <c r="T37" s="15"/>
    </row>
    <row r="38" spans="2:20" ht="15.75" x14ac:dyDescent="0.25">
      <c r="B38" s="13"/>
      <c r="C38" s="82"/>
      <c r="D38" s="334" t="s">
        <v>129</v>
      </c>
      <c r="E38" s="338" t="s">
        <v>130</v>
      </c>
      <c r="F38" s="335"/>
      <c r="G38" s="336"/>
      <c r="H38" s="336"/>
      <c r="I38" s="336"/>
      <c r="J38" s="336"/>
      <c r="K38" s="336"/>
      <c r="L38" s="336"/>
      <c r="M38" s="336"/>
      <c r="N38" s="336"/>
      <c r="O38" s="336"/>
      <c r="P38" s="336"/>
      <c r="Q38" s="337"/>
      <c r="R38" s="123">
        <f>SUM(F38:Q38)</f>
        <v>0</v>
      </c>
      <c r="S38" s="83"/>
      <c r="T38" s="15"/>
    </row>
    <row r="39" spans="2:20" ht="15.75" x14ac:dyDescent="0.25">
      <c r="B39" s="13"/>
      <c r="C39" s="82"/>
      <c r="D39" s="334" t="s">
        <v>129</v>
      </c>
      <c r="E39" s="338" t="s">
        <v>47</v>
      </c>
      <c r="F39" s="335"/>
      <c r="G39" s="336"/>
      <c r="H39" s="336"/>
      <c r="I39" s="336"/>
      <c r="J39" s="336"/>
      <c r="K39" s="336"/>
      <c r="L39" s="336"/>
      <c r="M39" s="336"/>
      <c r="N39" s="336"/>
      <c r="O39" s="336"/>
      <c r="P39" s="336"/>
      <c r="Q39" s="337"/>
      <c r="R39" s="123">
        <f t="shared" si="3"/>
        <v>0</v>
      </c>
      <c r="S39" s="83"/>
      <c r="T39" s="15"/>
    </row>
    <row r="40" spans="2:20" ht="16.5" thickBot="1" x14ac:dyDescent="0.3">
      <c r="B40" s="13"/>
      <c r="C40" s="82"/>
      <c r="D40" s="360" t="s">
        <v>42</v>
      </c>
      <c r="E40" s="361"/>
      <c r="F40" s="164"/>
      <c r="G40" s="165"/>
      <c r="H40" s="165"/>
      <c r="I40" s="165"/>
      <c r="J40" s="165"/>
      <c r="K40" s="165"/>
      <c r="L40" s="165"/>
      <c r="M40" s="165"/>
      <c r="N40" s="165"/>
      <c r="O40" s="165"/>
      <c r="P40" s="165"/>
      <c r="Q40" s="166"/>
      <c r="R40" s="167">
        <f t="shared" si="3"/>
        <v>0</v>
      </c>
      <c r="S40" s="83"/>
      <c r="T40" s="15"/>
    </row>
    <row r="41" spans="2:20" ht="15.75" customHeight="1" x14ac:dyDescent="0.25">
      <c r="B41" s="13"/>
      <c r="C41" s="84"/>
      <c r="D41" s="7"/>
      <c r="E41" s="85"/>
      <c r="F41" s="85"/>
      <c r="G41" s="85"/>
      <c r="H41" s="85"/>
      <c r="I41" s="85"/>
      <c r="J41" s="85"/>
      <c r="K41" s="85"/>
      <c r="L41" s="85"/>
      <c r="M41" s="85"/>
      <c r="N41" s="85"/>
      <c r="O41" s="85"/>
      <c r="P41" s="85"/>
      <c r="Q41" s="85"/>
      <c r="R41" s="85"/>
      <c r="S41" s="86"/>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7"/>
      <c r="D43" s="78" t="s">
        <v>28</v>
      </c>
      <c r="E43" s="79"/>
      <c r="F43" s="79"/>
      <c r="G43" s="79"/>
      <c r="H43" s="79"/>
      <c r="I43" s="79"/>
      <c r="J43" s="79"/>
      <c r="K43" s="79"/>
      <c r="L43" s="79"/>
      <c r="M43" s="79"/>
      <c r="N43" s="79"/>
      <c r="O43" s="79"/>
      <c r="P43" s="79"/>
      <c r="Q43" s="79"/>
      <c r="R43" s="80"/>
      <c r="S43" s="81"/>
      <c r="T43" s="15"/>
    </row>
    <row r="44" spans="2:20" ht="13.5" thickBot="1" x14ac:dyDescent="0.25">
      <c r="B44" s="13"/>
      <c r="C44" s="82"/>
      <c r="D44" s="14"/>
      <c r="E44" s="14"/>
      <c r="F44" s="14"/>
      <c r="G44" s="14"/>
      <c r="H44" s="14"/>
      <c r="I44" s="14"/>
      <c r="J44" s="14"/>
      <c r="K44" s="14"/>
      <c r="L44" s="14"/>
      <c r="M44" s="14"/>
      <c r="N44" s="14"/>
      <c r="O44" s="14"/>
      <c r="P44" s="14"/>
      <c r="Q44" s="14"/>
      <c r="R44" s="14"/>
      <c r="S44" s="83"/>
      <c r="T44" s="15"/>
    </row>
    <row r="45" spans="2:20" ht="16.5" thickBot="1" x14ac:dyDescent="0.3">
      <c r="B45" s="13"/>
      <c r="C45" s="82"/>
      <c r="D45" s="180" t="s">
        <v>63</v>
      </c>
      <c r="E45" s="135" t="s">
        <v>78</v>
      </c>
      <c r="F45" s="177">
        <f>F$11</f>
        <v>45139</v>
      </c>
      <c r="G45" s="105">
        <f t="shared" ref="G45:Q45" si="4">G$11</f>
        <v>45170</v>
      </c>
      <c r="H45" s="105">
        <f t="shared" si="4"/>
        <v>45200</v>
      </c>
      <c r="I45" s="105">
        <f t="shared" si="4"/>
        <v>45231</v>
      </c>
      <c r="J45" s="105">
        <f t="shared" si="4"/>
        <v>45261</v>
      </c>
      <c r="K45" s="105">
        <f t="shared" si="4"/>
        <v>45292</v>
      </c>
      <c r="L45" s="105">
        <f t="shared" si="4"/>
        <v>45323</v>
      </c>
      <c r="M45" s="105">
        <f t="shared" si="4"/>
        <v>45352</v>
      </c>
      <c r="N45" s="105">
        <f t="shared" si="4"/>
        <v>45383</v>
      </c>
      <c r="O45" s="105">
        <f t="shared" si="4"/>
        <v>45413</v>
      </c>
      <c r="P45" s="105">
        <f t="shared" si="4"/>
        <v>45444</v>
      </c>
      <c r="Q45" s="114">
        <f t="shared" si="4"/>
        <v>45474</v>
      </c>
      <c r="R45" s="115" t="s">
        <v>27</v>
      </c>
      <c r="S45" s="83"/>
      <c r="T45" s="15"/>
    </row>
    <row r="46" spans="2:20" ht="15.75" x14ac:dyDescent="0.25">
      <c r="B46" s="13"/>
      <c r="C46" s="82"/>
      <c r="D46" s="106" t="s">
        <v>64</v>
      </c>
      <c r="E46" s="134" t="s">
        <v>38</v>
      </c>
      <c r="F46" s="176">
        <f t="shared" ref="F46:Q46" si="5">SUM(F12:F22,F28:F40)</f>
        <v>0</v>
      </c>
      <c r="G46" s="120">
        <f t="shared" si="5"/>
        <v>0</v>
      </c>
      <c r="H46" s="120">
        <f t="shared" si="5"/>
        <v>0</v>
      </c>
      <c r="I46" s="120">
        <f t="shared" si="5"/>
        <v>0</v>
      </c>
      <c r="J46" s="120">
        <f t="shared" si="5"/>
        <v>0</v>
      </c>
      <c r="K46" s="120">
        <f t="shared" si="5"/>
        <v>0</v>
      </c>
      <c r="L46" s="120">
        <f t="shared" si="5"/>
        <v>0</v>
      </c>
      <c r="M46" s="120">
        <f t="shared" si="5"/>
        <v>0</v>
      </c>
      <c r="N46" s="120">
        <f t="shared" si="5"/>
        <v>0</v>
      </c>
      <c r="O46" s="120">
        <f t="shared" si="5"/>
        <v>0</v>
      </c>
      <c r="P46" s="120">
        <f t="shared" si="5"/>
        <v>0</v>
      </c>
      <c r="Q46" s="121">
        <f t="shared" si="5"/>
        <v>0</v>
      </c>
      <c r="R46" s="127">
        <f>SUM(R12:R22,R28:R40)</f>
        <v>0</v>
      </c>
      <c r="S46" s="83"/>
      <c r="T46" s="15"/>
    </row>
    <row r="47" spans="2:20" ht="16.5" thickBot="1" x14ac:dyDescent="0.3">
      <c r="B47" s="13"/>
      <c r="C47" s="82"/>
      <c r="D47" s="118" t="s">
        <v>64</v>
      </c>
      <c r="E47" s="136" t="s">
        <v>18</v>
      </c>
      <c r="F47" s="181">
        <f>'Year 2 Service - Upstate'!F97</f>
        <v>1987486</v>
      </c>
      <c r="G47" s="138">
        <f>'Year 2 Service - Upstate'!G97</f>
        <v>1987904</v>
      </c>
      <c r="H47" s="138">
        <f>'Year 2 Service - Upstate'!H97</f>
        <v>1988327</v>
      </c>
      <c r="I47" s="138">
        <f>'Year 2 Service - Upstate'!I97</f>
        <v>1990680</v>
      </c>
      <c r="J47" s="138">
        <f>'Year 2 Service - Upstate'!J97</f>
        <v>1991132</v>
      </c>
      <c r="K47" s="138">
        <f>'Year 2 Service - Upstate'!K97</f>
        <v>1991588</v>
      </c>
      <c r="L47" s="138">
        <f>'Year 2 Service - Upstate'!L97</f>
        <v>1992049</v>
      </c>
      <c r="M47" s="138">
        <f>'Year 2 Service - Upstate'!M97</f>
        <v>1992514</v>
      </c>
      <c r="N47" s="138">
        <f>'Year 2 Service - Upstate'!N97</f>
        <v>1992984</v>
      </c>
      <c r="O47" s="138">
        <f>'Year 2 Service - Upstate'!O97</f>
        <v>1993459</v>
      </c>
      <c r="P47" s="138">
        <f>'Year 2 Service - Upstate'!P97</f>
        <v>1993938</v>
      </c>
      <c r="Q47" s="139">
        <f>'Year 2 Service - Upstate'!Q97</f>
        <v>1994423</v>
      </c>
      <c r="R47" s="140">
        <f>SUM(F47:Q47)</f>
        <v>23896484</v>
      </c>
      <c r="S47" s="83"/>
      <c r="T47" s="15"/>
    </row>
    <row r="48" spans="2:20" ht="16.5" thickBot="1" x14ac:dyDescent="0.3">
      <c r="B48" s="13"/>
      <c r="C48" s="82"/>
      <c r="D48" s="125" t="s">
        <v>64</v>
      </c>
      <c r="E48" s="141" t="s">
        <v>19</v>
      </c>
      <c r="F48" s="182">
        <f t="shared" ref="F48:Q48" si="6">F46/F47</f>
        <v>0</v>
      </c>
      <c r="G48" s="143">
        <f t="shared" si="6"/>
        <v>0</v>
      </c>
      <c r="H48" s="143">
        <f t="shared" si="6"/>
        <v>0</v>
      </c>
      <c r="I48" s="143">
        <f t="shared" si="6"/>
        <v>0</v>
      </c>
      <c r="J48" s="143">
        <f t="shared" si="6"/>
        <v>0</v>
      </c>
      <c r="K48" s="143">
        <f t="shared" si="6"/>
        <v>0</v>
      </c>
      <c r="L48" s="143">
        <f t="shared" si="6"/>
        <v>0</v>
      </c>
      <c r="M48" s="143">
        <f t="shared" si="6"/>
        <v>0</v>
      </c>
      <c r="N48" s="143">
        <f t="shared" si="6"/>
        <v>0</v>
      </c>
      <c r="O48" s="143">
        <f t="shared" si="6"/>
        <v>0</v>
      </c>
      <c r="P48" s="143">
        <f t="shared" si="6"/>
        <v>0</v>
      </c>
      <c r="Q48" s="144">
        <f t="shared" si="6"/>
        <v>0</v>
      </c>
      <c r="R48" s="145">
        <f>R46/R47</f>
        <v>0</v>
      </c>
      <c r="S48" s="83"/>
      <c r="T48" s="15"/>
    </row>
    <row r="49" spans="1:27" ht="16.5" thickBot="1" x14ac:dyDescent="0.3">
      <c r="B49" s="13"/>
      <c r="C49" s="82"/>
      <c r="D49" s="3"/>
      <c r="E49" s="3"/>
      <c r="F49" s="224"/>
      <c r="G49" s="224"/>
      <c r="H49" s="224"/>
      <c r="I49" s="224"/>
      <c r="J49" s="224"/>
      <c r="K49" s="224"/>
      <c r="L49" s="224"/>
      <c r="M49" s="224"/>
      <c r="N49" s="224"/>
      <c r="O49" s="224"/>
      <c r="P49" s="224"/>
      <c r="Q49" s="224"/>
      <c r="R49" s="224"/>
      <c r="S49" s="83"/>
      <c r="T49" s="15"/>
    </row>
    <row r="50" spans="1:27" s="3" customFormat="1" ht="16.5" thickBot="1" x14ac:dyDescent="0.3">
      <c r="A50" s="12"/>
      <c r="B50" s="23"/>
      <c r="C50" s="72"/>
      <c r="D50" s="180" t="s">
        <v>63</v>
      </c>
      <c r="E50" s="135" t="s">
        <v>78</v>
      </c>
      <c r="F50" s="109">
        <f>F$11</f>
        <v>45139</v>
      </c>
      <c r="G50" s="105">
        <f t="shared" ref="G50:Q50" si="7">G$11</f>
        <v>45170</v>
      </c>
      <c r="H50" s="105">
        <f t="shared" si="7"/>
        <v>45200</v>
      </c>
      <c r="I50" s="105">
        <f t="shared" si="7"/>
        <v>45231</v>
      </c>
      <c r="J50" s="105">
        <f t="shared" si="7"/>
        <v>45261</v>
      </c>
      <c r="K50" s="105">
        <f t="shared" si="7"/>
        <v>45292</v>
      </c>
      <c r="L50" s="105">
        <f t="shared" si="7"/>
        <v>45323</v>
      </c>
      <c r="M50" s="105">
        <f t="shared" si="7"/>
        <v>45352</v>
      </c>
      <c r="N50" s="105">
        <f t="shared" si="7"/>
        <v>45383</v>
      </c>
      <c r="O50" s="105">
        <f t="shared" si="7"/>
        <v>45413</v>
      </c>
      <c r="P50" s="105">
        <f t="shared" si="7"/>
        <v>45444</v>
      </c>
      <c r="Q50" s="114">
        <f t="shared" si="7"/>
        <v>45474</v>
      </c>
      <c r="R50" s="115" t="s">
        <v>27</v>
      </c>
      <c r="S50" s="71"/>
      <c r="T50" s="4"/>
      <c r="V50"/>
      <c r="W50"/>
      <c r="X50"/>
      <c r="Y50"/>
      <c r="Z50"/>
      <c r="AA50"/>
    </row>
    <row r="51" spans="1:27" s="3" customFormat="1" ht="15.75" x14ac:dyDescent="0.25">
      <c r="A51" s="12"/>
      <c r="B51" s="23"/>
      <c r="C51" s="72"/>
      <c r="D51" s="106" t="s">
        <v>61</v>
      </c>
      <c r="E51" s="134" t="s">
        <v>38</v>
      </c>
      <c r="F51" s="155"/>
      <c r="G51" s="156"/>
      <c r="H51" s="156"/>
      <c r="I51" s="156"/>
      <c r="J51" s="156"/>
      <c r="K51" s="156"/>
      <c r="L51" s="156"/>
      <c r="M51" s="156"/>
      <c r="N51" s="156"/>
      <c r="O51" s="156"/>
      <c r="P51" s="156"/>
      <c r="Q51" s="157"/>
      <c r="R51" s="127">
        <f>SUM(F51:Q51)</f>
        <v>0</v>
      </c>
      <c r="S51" s="71"/>
      <c r="T51" s="4"/>
      <c r="V51"/>
      <c r="W51"/>
      <c r="X51"/>
      <c r="Y51"/>
      <c r="Z51"/>
      <c r="AA51"/>
    </row>
    <row r="52" spans="1:27" s="3" customFormat="1" ht="16.5" thickBot="1" x14ac:dyDescent="0.3">
      <c r="A52" s="12"/>
      <c r="B52" s="23"/>
      <c r="C52" s="72"/>
      <c r="D52" s="118" t="s">
        <v>61</v>
      </c>
      <c r="E52" s="136" t="s">
        <v>18</v>
      </c>
      <c r="F52" s="158">
        <f>'Year 2 Service - Upstate'!F102</f>
        <v>1946581</v>
      </c>
      <c r="G52" s="159">
        <f>'Year 2 Service - Upstate'!G102</f>
        <v>1946581</v>
      </c>
      <c r="H52" s="159">
        <f>'Year 2 Service - Upstate'!H102</f>
        <v>1946581</v>
      </c>
      <c r="I52" s="159">
        <f>'Year 2 Service - Upstate'!I102</f>
        <v>1946581</v>
      </c>
      <c r="J52" s="159">
        <f>'Year 2 Service - Upstate'!J102</f>
        <v>1946581</v>
      </c>
      <c r="K52" s="159">
        <f>'Year 2 Service - Upstate'!K102</f>
        <v>1946581</v>
      </c>
      <c r="L52" s="159">
        <f>'Year 2 Service - Upstate'!L102</f>
        <v>1946581</v>
      </c>
      <c r="M52" s="159">
        <f>'Year 2 Service - Upstate'!M102</f>
        <v>1946581</v>
      </c>
      <c r="N52" s="159">
        <f>'Year 2 Service - Upstate'!N102</f>
        <v>1946581</v>
      </c>
      <c r="O52" s="159">
        <f>'Year 2 Service - Upstate'!O102</f>
        <v>1946581</v>
      </c>
      <c r="P52" s="159">
        <f>'Year 2 Service - Upstate'!P102</f>
        <v>1946581</v>
      </c>
      <c r="Q52" s="160">
        <f>'Year 2 Service - Upstate'!Q102</f>
        <v>1946581</v>
      </c>
      <c r="R52" s="140">
        <f>SUM(F52:Q52)</f>
        <v>23358972</v>
      </c>
      <c r="S52" s="71"/>
      <c r="T52" s="4"/>
      <c r="V52"/>
      <c r="W52"/>
      <c r="X52"/>
      <c r="Y52"/>
      <c r="Z52"/>
      <c r="AA52"/>
    </row>
    <row r="53" spans="1:27" s="3" customFormat="1" ht="16.5" thickBot="1" x14ac:dyDescent="0.3">
      <c r="A53" s="12"/>
      <c r="B53" s="23"/>
      <c r="C53" s="72"/>
      <c r="D53" s="125" t="s">
        <v>61</v>
      </c>
      <c r="E53" s="141" t="s">
        <v>19</v>
      </c>
      <c r="F53" s="142">
        <f>F51/F52</f>
        <v>0</v>
      </c>
      <c r="G53" s="143">
        <f t="shared" ref="G53:Q53" si="8">G51/G52</f>
        <v>0</v>
      </c>
      <c r="H53" s="143">
        <f t="shared" si="8"/>
        <v>0</v>
      </c>
      <c r="I53" s="143">
        <f t="shared" si="8"/>
        <v>0</v>
      </c>
      <c r="J53" s="143">
        <f t="shared" si="8"/>
        <v>0</v>
      </c>
      <c r="K53" s="143">
        <f t="shared" si="8"/>
        <v>0</v>
      </c>
      <c r="L53" s="143">
        <f t="shared" si="8"/>
        <v>0</v>
      </c>
      <c r="M53" s="143">
        <f t="shared" si="8"/>
        <v>0</v>
      </c>
      <c r="N53" s="143">
        <f t="shared" si="8"/>
        <v>0</v>
      </c>
      <c r="O53" s="143">
        <f t="shared" si="8"/>
        <v>0</v>
      </c>
      <c r="P53" s="143">
        <f t="shared" si="8"/>
        <v>0</v>
      </c>
      <c r="Q53" s="144">
        <f t="shared" si="8"/>
        <v>0</v>
      </c>
      <c r="R53" s="145">
        <f>R51/R52</f>
        <v>0</v>
      </c>
      <c r="S53" s="71"/>
      <c r="T53" s="4"/>
      <c r="V53"/>
      <c r="W53"/>
      <c r="X53"/>
      <c r="Y53"/>
      <c r="Z53"/>
      <c r="AA53"/>
    </row>
    <row r="54" spans="1:27" s="3" customFormat="1" ht="16.5" thickBot="1" x14ac:dyDescent="0.3">
      <c r="A54" s="12"/>
      <c r="B54" s="23"/>
      <c r="C54" s="72"/>
      <c r="F54" s="224"/>
      <c r="G54" s="224"/>
      <c r="H54" s="224"/>
      <c r="I54" s="224"/>
      <c r="J54" s="224"/>
      <c r="K54" s="224"/>
      <c r="L54" s="224"/>
      <c r="M54" s="224"/>
      <c r="N54" s="224"/>
      <c r="O54" s="224"/>
      <c r="P54" s="224"/>
      <c r="Q54" s="224"/>
      <c r="R54" s="224"/>
      <c r="S54" s="71"/>
      <c r="T54" s="4"/>
      <c r="V54"/>
      <c r="W54"/>
      <c r="X54"/>
      <c r="Y54"/>
      <c r="Z54"/>
      <c r="AA54"/>
    </row>
    <row r="55" spans="1:27" s="3" customFormat="1" ht="16.5" thickBot="1" x14ac:dyDescent="0.3">
      <c r="A55" s="12"/>
      <c r="B55" s="23"/>
      <c r="C55" s="72"/>
      <c r="D55" s="180" t="s">
        <v>63</v>
      </c>
      <c r="E55" s="135" t="s">
        <v>78</v>
      </c>
      <c r="F55" s="109">
        <f>F$11</f>
        <v>45139</v>
      </c>
      <c r="G55" s="105">
        <f t="shared" ref="G55:Q55" si="9">G$11</f>
        <v>45170</v>
      </c>
      <c r="H55" s="105">
        <f t="shared" si="9"/>
        <v>45200</v>
      </c>
      <c r="I55" s="105">
        <f t="shared" si="9"/>
        <v>45231</v>
      </c>
      <c r="J55" s="105">
        <f t="shared" si="9"/>
        <v>45261</v>
      </c>
      <c r="K55" s="105">
        <f t="shared" si="9"/>
        <v>45292</v>
      </c>
      <c r="L55" s="105">
        <f t="shared" si="9"/>
        <v>45323</v>
      </c>
      <c r="M55" s="105">
        <f t="shared" si="9"/>
        <v>45352</v>
      </c>
      <c r="N55" s="105">
        <f t="shared" si="9"/>
        <v>45383</v>
      </c>
      <c r="O55" s="105">
        <f t="shared" si="9"/>
        <v>45413</v>
      </c>
      <c r="P55" s="105">
        <f t="shared" si="9"/>
        <v>45444</v>
      </c>
      <c r="Q55" s="114">
        <f t="shared" si="9"/>
        <v>45474</v>
      </c>
      <c r="R55" s="115" t="s">
        <v>27</v>
      </c>
      <c r="S55" s="71"/>
      <c r="T55" s="4"/>
      <c r="V55"/>
      <c r="W55"/>
      <c r="X55"/>
      <c r="Y55"/>
      <c r="Z55"/>
      <c r="AA55"/>
    </row>
    <row r="56" spans="1:27" s="3" customFormat="1" ht="15.75" x14ac:dyDescent="0.25">
      <c r="A56" s="12"/>
      <c r="B56" s="23"/>
      <c r="C56" s="72"/>
      <c r="D56" s="116" t="s">
        <v>62</v>
      </c>
      <c r="E56" s="251" t="s">
        <v>114</v>
      </c>
      <c r="F56" s="324"/>
      <c r="G56" s="312"/>
      <c r="H56" s="312"/>
      <c r="I56" s="312"/>
      <c r="J56" s="312"/>
      <c r="K56" s="312"/>
      <c r="L56" s="312"/>
      <c r="M56" s="312"/>
      <c r="N56" s="312"/>
      <c r="O56" s="312"/>
      <c r="P56" s="312"/>
      <c r="Q56" s="313"/>
      <c r="R56" s="163">
        <f>SUM(F56:Q56)</f>
        <v>0</v>
      </c>
      <c r="S56" s="71"/>
      <c r="T56" s="4"/>
      <c r="V56"/>
      <c r="W56"/>
      <c r="X56"/>
      <c r="Y56"/>
      <c r="Z56"/>
      <c r="AA56"/>
    </row>
    <row r="57" spans="1:27" s="3" customFormat="1" ht="15.75" x14ac:dyDescent="0.25">
      <c r="A57" s="12"/>
      <c r="B57" s="23"/>
      <c r="C57" s="72"/>
      <c r="D57" s="229" t="s">
        <v>62</v>
      </c>
      <c r="E57" s="237" t="s">
        <v>115</v>
      </c>
      <c r="F57" s="319"/>
      <c r="G57" s="320"/>
      <c r="H57" s="320"/>
      <c r="I57" s="320"/>
      <c r="J57" s="320"/>
      <c r="K57" s="320"/>
      <c r="L57" s="320"/>
      <c r="M57" s="320"/>
      <c r="N57" s="320"/>
      <c r="O57" s="320"/>
      <c r="P57" s="320"/>
      <c r="Q57" s="321"/>
      <c r="R57" s="232">
        <f t="shared" ref="R57:R59" si="10">SUM(F57:Q57)</f>
        <v>0</v>
      </c>
      <c r="S57" s="71"/>
      <c r="T57" s="4"/>
      <c r="V57"/>
      <c r="W57"/>
      <c r="X57"/>
      <c r="Y57"/>
      <c r="Z57"/>
      <c r="AA57"/>
    </row>
    <row r="58" spans="1:27" s="3" customFormat="1" ht="15.75" x14ac:dyDescent="0.25">
      <c r="A58" s="12"/>
      <c r="B58" s="23"/>
      <c r="C58" s="72"/>
      <c r="D58" s="107" t="s">
        <v>62</v>
      </c>
      <c r="E58" s="238" t="s">
        <v>118</v>
      </c>
      <c r="F58" s="314">
        <f>F46-SUM(F51,F56:F57)</f>
        <v>0</v>
      </c>
      <c r="G58" s="315">
        <f t="shared" ref="G58:H58" si="11">G46-SUM(G51,G56:G57)</f>
        <v>0</v>
      </c>
      <c r="H58" s="315">
        <f t="shared" si="11"/>
        <v>0</v>
      </c>
      <c r="I58" s="322"/>
      <c r="J58" s="322"/>
      <c r="K58" s="322"/>
      <c r="L58" s="322"/>
      <c r="M58" s="322"/>
      <c r="N58" s="322"/>
      <c r="O58" s="322"/>
      <c r="P58" s="322"/>
      <c r="Q58" s="323"/>
      <c r="R58" s="123">
        <f t="shared" si="10"/>
        <v>0</v>
      </c>
      <c r="S58" s="71"/>
      <c r="T58" s="4"/>
      <c r="V58"/>
      <c r="W58"/>
      <c r="X58"/>
      <c r="Y58"/>
      <c r="Z58"/>
      <c r="AA58"/>
    </row>
    <row r="59" spans="1:27" s="3" customFormat="1" ht="16.5" thickBot="1" x14ac:dyDescent="0.3">
      <c r="A59" s="12"/>
      <c r="B59" s="23"/>
      <c r="C59" s="72"/>
      <c r="D59" s="268" t="s">
        <v>62</v>
      </c>
      <c r="E59" s="269" t="s">
        <v>119</v>
      </c>
      <c r="F59" s="279"/>
      <c r="G59" s="280"/>
      <c r="H59" s="280"/>
      <c r="I59" s="270">
        <f>I46-SUM(I51,I56:I58)</f>
        <v>0</v>
      </c>
      <c r="J59" s="270">
        <f t="shared" ref="J59:Q59" si="12">J46-SUM(J51,J56:J58)</f>
        <v>0</v>
      </c>
      <c r="K59" s="270">
        <f t="shared" si="12"/>
        <v>0</v>
      </c>
      <c r="L59" s="270">
        <f t="shared" si="12"/>
        <v>0</v>
      </c>
      <c r="M59" s="270">
        <f t="shared" si="12"/>
        <v>0</v>
      </c>
      <c r="N59" s="270">
        <f t="shared" si="12"/>
        <v>0</v>
      </c>
      <c r="O59" s="270">
        <f t="shared" si="12"/>
        <v>0</v>
      </c>
      <c r="P59" s="270">
        <f t="shared" si="12"/>
        <v>0</v>
      </c>
      <c r="Q59" s="271">
        <f t="shared" si="12"/>
        <v>0</v>
      </c>
      <c r="R59" s="272">
        <f t="shared" si="10"/>
        <v>0</v>
      </c>
      <c r="S59" s="71"/>
      <c r="T59" s="4"/>
      <c r="V59"/>
      <c r="W59"/>
      <c r="X59"/>
      <c r="Y59"/>
      <c r="Z59"/>
      <c r="AA59"/>
    </row>
    <row r="60" spans="1:27" s="3" customFormat="1" ht="15.75" x14ac:dyDescent="0.25">
      <c r="A60" s="12"/>
      <c r="B60" s="23"/>
      <c r="C60" s="72"/>
      <c r="D60" s="229" t="s">
        <v>62</v>
      </c>
      <c r="E60" s="243" t="s">
        <v>108</v>
      </c>
      <c r="F60" s="257">
        <f>'Year 2 Service - Upstate'!F110</f>
        <v>21044</v>
      </c>
      <c r="G60" s="258">
        <f>'Year 2 Service - Upstate'!G110</f>
        <v>21259</v>
      </c>
      <c r="H60" s="258">
        <f>'Year 2 Service - Upstate'!H110</f>
        <v>21477</v>
      </c>
      <c r="I60" s="258">
        <f>'Year 2 Service - Upstate'!I110</f>
        <v>21697</v>
      </c>
      <c r="J60" s="258">
        <f>'Year 2 Service - Upstate'!J110</f>
        <v>21919</v>
      </c>
      <c r="K60" s="258">
        <f>'Year 2 Service - Upstate'!K110</f>
        <v>22143</v>
      </c>
      <c r="L60" s="258">
        <f>'Year 2 Service - Upstate'!L110</f>
        <v>22370</v>
      </c>
      <c r="M60" s="258">
        <f>'Year 2 Service - Upstate'!M110</f>
        <v>22599</v>
      </c>
      <c r="N60" s="258">
        <f>'Year 2 Service - Upstate'!N110</f>
        <v>22830</v>
      </c>
      <c r="O60" s="258">
        <f>'Year 2 Service - Upstate'!O110</f>
        <v>23064</v>
      </c>
      <c r="P60" s="258">
        <f>'Year 2 Service - Upstate'!P110</f>
        <v>23300</v>
      </c>
      <c r="Q60" s="259">
        <f>'Year 2 Service - Upstate'!Q110</f>
        <v>23539</v>
      </c>
      <c r="R60" s="260">
        <f>SUM(F60:Q60)</f>
        <v>267241</v>
      </c>
      <c r="S60" s="71"/>
      <c r="T60" s="4"/>
      <c r="V60"/>
      <c r="W60"/>
      <c r="X60"/>
      <c r="Y60"/>
      <c r="Z60"/>
      <c r="AA60"/>
    </row>
    <row r="61" spans="1:27" s="3" customFormat="1" ht="15.75" x14ac:dyDescent="0.25">
      <c r="A61" s="12"/>
      <c r="B61" s="23"/>
      <c r="C61" s="72"/>
      <c r="D61" s="107" t="s">
        <v>62</v>
      </c>
      <c r="E61" s="261" t="s">
        <v>109</v>
      </c>
      <c r="F61" s="262">
        <f>'Year 2 Service - Upstate'!F111</f>
        <v>9482</v>
      </c>
      <c r="G61" s="245">
        <f>'Year 2 Service - Upstate'!G111</f>
        <v>9579</v>
      </c>
      <c r="H61" s="245">
        <f>'Year 2 Service - Upstate'!H111</f>
        <v>9677</v>
      </c>
      <c r="I61" s="245">
        <f>'Year 2 Service - Upstate'!I111</f>
        <v>9776</v>
      </c>
      <c r="J61" s="245">
        <f>'Year 2 Service - Upstate'!J111</f>
        <v>9876</v>
      </c>
      <c r="K61" s="245">
        <f>'Year 2 Service - Upstate'!K111</f>
        <v>9977</v>
      </c>
      <c r="L61" s="245">
        <f>'Year 2 Service - Upstate'!L111</f>
        <v>10079</v>
      </c>
      <c r="M61" s="245">
        <f>'Year 2 Service - Upstate'!M111</f>
        <v>10182</v>
      </c>
      <c r="N61" s="245">
        <f>'Year 2 Service - Upstate'!N111</f>
        <v>10286</v>
      </c>
      <c r="O61" s="245">
        <f>'Year 2 Service - Upstate'!O111</f>
        <v>10391</v>
      </c>
      <c r="P61" s="245">
        <f>'Year 2 Service - Upstate'!P111</f>
        <v>10497</v>
      </c>
      <c r="Q61" s="263">
        <f>'Year 2 Service - Upstate'!Q111</f>
        <v>10604</v>
      </c>
      <c r="R61" s="124">
        <f t="shared" ref="R61:R63" si="13">SUM(F61:Q61)</f>
        <v>120406</v>
      </c>
      <c r="S61" s="71"/>
      <c r="T61" s="4"/>
      <c r="V61"/>
      <c r="W61"/>
      <c r="X61"/>
      <c r="Y61"/>
      <c r="Z61"/>
      <c r="AA61"/>
    </row>
    <row r="62" spans="1:27" s="3" customFormat="1" ht="15.75" x14ac:dyDescent="0.25">
      <c r="A62" s="12"/>
      <c r="B62" s="23"/>
      <c r="C62" s="72"/>
      <c r="D62" s="107" t="s">
        <v>62</v>
      </c>
      <c r="E62" s="261" t="s">
        <v>116</v>
      </c>
      <c r="F62" s="262">
        <f>'Year 2 Service - Upstate'!F112</f>
        <v>10379</v>
      </c>
      <c r="G62" s="245">
        <f>'Year 2 Service - Upstate'!G112</f>
        <v>10485</v>
      </c>
      <c r="H62" s="245">
        <f>'Year 2 Service - Upstate'!H112</f>
        <v>10592</v>
      </c>
      <c r="I62" s="245">
        <f>'Year 2 Service - Upstate'!I112</f>
        <v>10700</v>
      </c>
      <c r="J62" s="245">
        <f>'Year 2 Service - Upstate'!J112</f>
        <v>10810</v>
      </c>
      <c r="K62" s="245">
        <f>'Year 2 Service - Upstate'!K112</f>
        <v>10921</v>
      </c>
      <c r="L62" s="245">
        <f>'Year 2 Service - Upstate'!L112</f>
        <v>11033</v>
      </c>
      <c r="M62" s="245">
        <f>'Year 2 Service - Upstate'!M112</f>
        <v>11146</v>
      </c>
      <c r="N62" s="245">
        <f>'Year 2 Service - Upstate'!N112</f>
        <v>11260</v>
      </c>
      <c r="O62" s="245">
        <f>'Year 2 Service - Upstate'!O112</f>
        <v>11375</v>
      </c>
      <c r="P62" s="245">
        <f>'Year 2 Service - Upstate'!P112</f>
        <v>11491</v>
      </c>
      <c r="Q62" s="263">
        <f>'Year 2 Service - Upstate'!Q112</f>
        <v>11609</v>
      </c>
      <c r="R62" s="124">
        <f t="shared" si="13"/>
        <v>131801</v>
      </c>
      <c r="S62" s="71"/>
      <c r="T62" s="4"/>
      <c r="V62"/>
      <c r="W62"/>
      <c r="X62"/>
      <c r="Y62"/>
      <c r="Z62"/>
      <c r="AA62"/>
    </row>
    <row r="63" spans="1:27" s="3" customFormat="1" ht="16.5" thickBot="1" x14ac:dyDescent="0.3">
      <c r="A63" s="12"/>
      <c r="B63" s="23"/>
      <c r="C63" s="72"/>
      <c r="D63" s="229" t="s">
        <v>62</v>
      </c>
      <c r="E63" s="243" t="s">
        <v>117</v>
      </c>
      <c r="F63" s="275"/>
      <c r="G63" s="276"/>
      <c r="H63" s="276"/>
      <c r="I63" s="245">
        <f>'Year 2 Service - Upstate'!I113</f>
        <v>1926</v>
      </c>
      <c r="J63" s="245">
        <f>'Year 2 Service - Upstate'!J113</f>
        <v>1946</v>
      </c>
      <c r="K63" s="245">
        <f>'Year 2 Service - Upstate'!K113</f>
        <v>1966</v>
      </c>
      <c r="L63" s="245">
        <f>'Year 2 Service - Upstate'!L113</f>
        <v>1986</v>
      </c>
      <c r="M63" s="245">
        <f>'Year 2 Service - Upstate'!M113</f>
        <v>2006</v>
      </c>
      <c r="N63" s="245">
        <f>'Year 2 Service - Upstate'!N113</f>
        <v>2027</v>
      </c>
      <c r="O63" s="245">
        <f>'Year 2 Service - Upstate'!O113</f>
        <v>2048</v>
      </c>
      <c r="P63" s="245">
        <f>'Year 2 Service - Upstate'!P113</f>
        <v>2069</v>
      </c>
      <c r="Q63" s="263">
        <f>'Year 2 Service - Upstate'!Q113</f>
        <v>2090</v>
      </c>
      <c r="R63" s="260">
        <f t="shared" si="13"/>
        <v>18064</v>
      </c>
      <c r="S63" s="71"/>
      <c r="T63" s="4"/>
      <c r="V63"/>
      <c r="W63"/>
      <c r="X63"/>
      <c r="Y63"/>
      <c r="Z63"/>
      <c r="AA63"/>
    </row>
    <row r="64" spans="1:27" s="3" customFormat="1" ht="16.5" thickBot="1" x14ac:dyDescent="0.3">
      <c r="A64" s="12"/>
      <c r="B64" s="23"/>
      <c r="C64" s="72"/>
      <c r="D64" s="125" t="s">
        <v>62</v>
      </c>
      <c r="E64" s="141" t="s">
        <v>19</v>
      </c>
      <c r="F64" s="142">
        <f>SUM(F56:F59)/SUM(F60:F63)</f>
        <v>0</v>
      </c>
      <c r="G64" s="143">
        <f t="shared" ref="G64:R64" si="14">SUM(G56:G59)/SUM(G60:G63)</f>
        <v>0</v>
      </c>
      <c r="H64" s="143">
        <f t="shared" si="14"/>
        <v>0</v>
      </c>
      <c r="I64" s="143">
        <f t="shared" si="14"/>
        <v>0</v>
      </c>
      <c r="J64" s="143">
        <f t="shared" si="14"/>
        <v>0</v>
      </c>
      <c r="K64" s="143">
        <f t="shared" si="14"/>
        <v>0</v>
      </c>
      <c r="L64" s="143">
        <f t="shared" si="14"/>
        <v>0</v>
      </c>
      <c r="M64" s="143">
        <f t="shared" si="14"/>
        <v>0</v>
      </c>
      <c r="N64" s="143">
        <f t="shared" si="14"/>
        <v>0</v>
      </c>
      <c r="O64" s="143">
        <f t="shared" si="14"/>
        <v>0</v>
      </c>
      <c r="P64" s="143">
        <f t="shared" si="14"/>
        <v>0</v>
      </c>
      <c r="Q64" s="144">
        <f t="shared" si="14"/>
        <v>0</v>
      </c>
      <c r="R64" s="145">
        <f t="shared" si="14"/>
        <v>0</v>
      </c>
      <c r="S64" s="71"/>
      <c r="T64" s="4"/>
      <c r="V64"/>
      <c r="W64"/>
      <c r="X64"/>
      <c r="Y64"/>
      <c r="Z64"/>
      <c r="AA64"/>
    </row>
    <row r="65" spans="2:20" x14ac:dyDescent="0.2">
      <c r="B65" s="13"/>
      <c r="C65" s="84"/>
      <c r="D65" s="85"/>
      <c r="E65" s="85"/>
      <c r="F65" s="85"/>
      <c r="G65" s="85"/>
      <c r="H65" s="85"/>
      <c r="I65" s="85"/>
      <c r="J65" s="85"/>
      <c r="K65" s="85"/>
      <c r="L65" s="85"/>
      <c r="M65" s="85"/>
      <c r="N65" s="85"/>
      <c r="O65" s="85"/>
      <c r="P65" s="85"/>
      <c r="Q65" s="85"/>
      <c r="R65" s="85"/>
      <c r="S65" s="86"/>
      <c r="T65" s="15"/>
    </row>
    <row r="66" spans="2:20" ht="13.5" thickBot="1" x14ac:dyDescent="0.25">
      <c r="B66" s="16"/>
      <c r="C66" s="17"/>
      <c r="D66" s="17"/>
      <c r="E66" s="17"/>
      <c r="F66" s="17"/>
      <c r="G66" s="17"/>
      <c r="H66" s="17"/>
      <c r="I66" s="17"/>
      <c r="J66" s="17"/>
      <c r="K66" s="17"/>
      <c r="L66" s="17"/>
      <c r="M66" s="17"/>
      <c r="N66" s="17"/>
      <c r="O66" s="17"/>
      <c r="P66" s="17"/>
      <c r="Q66" s="17"/>
      <c r="R66" s="17"/>
      <c r="S66" s="17"/>
      <c r="T66" s="18"/>
    </row>
  </sheetData>
  <sheetProtection algorithmName="SHA-512" hashValue="5JMsMorWSgGFx38qXhHo1PWtglpS3gBrNkOqYjB3Vm6Ad4RogdUdmokaIjHBEGRNAzytZxtGtur3mUxcZMK54Q==" saltValue="PSozUAVBMIx1qdWzL93EoQ==" spinCount="100000" sheet="1" formatColumns="0" formatRows="0"/>
  <mergeCells count="16">
    <mergeCell ref="D30:E30"/>
    <mergeCell ref="D31:E31"/>
    <mergeCell ref="D32:E32"/>
    <mergeCell ref="D40:E40"/>
    <mergeCell ref="D17:E17"/>
    <mergeCell ref="D18:E18"/>
    <mergeCell ref="D19:E19"/>
    <mergeCell ref="D27:E27"/>
    <mergeCell ref="D28:E28"/>
    <mergeCell ref="D29:E29"/>
    <mergeCell ref="D16:E16"/>
    <mergeCell ref="D11:E11"/>
    <mergeCell ref="D12:E12"/>
    <mergeCell ref="D13:E13"/>
    <mergeCell ref="D14:E14"/>
    <mergeCell ref="D15:E15"/>
  </mergeCells>
  <dataValidations count="1">
    <dataValidation type="decimal" allowBlank="1" showInputMessage="1" showErrorMessage="1" sqref="F12:Q22 F56:Q58 F51:Q51 F28:Q40" xr:uid="{FBAEA5F9-5541-4A0B-89B2-08F468FD1A04}">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866C1-7E95-4D2A-98BB-2AB9D135C2E4}">
  <sheetPr>
    <tabColor theme="9" tint="0.39997558519241921"/>
  </sheetPr>
  <dimension ref="A1:AA110"/>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6.5" thickBot="1" x14ac:dyDescent="0.3"/>
    <row r="2" spans="1:27" ht="21" x14ac:dyDescent="0.35">
      <c r="A2" s="1"/>
      <c r="B2" s="21"/>
      <c r="C2" s="38"/>
      <c r="D2" s="27" t="str">
        <f>'Year 1 Service - Upstate'!D2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Upstate'!D3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Upstate'!D4</f>
        <v>Upstate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Upstate'!D6</f>
        <v xml:space="preserve">Contractor Name : </v>
      </c>
      <c r="E6" s="28"/>
      <c r="F6" s="6"/>
      <c r="G6" s="6"/>
      <c r="H6" s="6"/>
      <c r="I6" s="6"/>
      <c r="J6" s="6"/>
      <c r="K6" s="6"/>
      <c r="L6" s="6"/>
      <c r="M6" s="6"/>
      <c r="N6" s="6"/>
      <c r="O6" s="6"/>
      <c r="P6" s="6"/>
      <c r="Q6" s="6"/>
      <c r="R6" s="6"/>
      <c r="S6" s="6"/>
      <c r="T6" s="4"/>
    </row>
    <row r="7" spans="1:27" x14ac:dyDescent="0.25">
      <c r="A7" s="1"/>
      <c r="B7" s="2"/>
      <c r="D7" s="63" t="str">
        <f>"Contract Year 3 : "&amp;TEXT(DATE(YEAR(F11),MONTH(F11),1),"mm/dd/yyyy")&amp;" - "&amp;TEXT(DATE(YEAR(Q11),MONTH(Q11),31),"mm/dd/yyyy")</f>
        <v>Contract Year 3 : 08/01/2024 - 07/31/2025</v>
      </c>
      <c r="E7" s="63"/>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4" t="s">
        <v>133</v>
      </c>
      <c r="D9" s="65"/>
      <c r="E9" s="65"/>
      <c r="F9" s="65"/>
      <c r="G9" s="66"/>
      <c r="H9" s="65"/>
      <c r="I9" s="65"/>
      <c r="J9" s="65"/>
      <c r="K9" s="65"/>
      <c r="L9" s="65"/>
      <c r="M9" s="65"/>
      <c r="N9" s="65"/>
      <c r="O9" s="65"/>
      <c r="P9" s="65"/>
      <c r="Q9" s="65"/>
      <c r="R9" s="65"/>
      <c r="S9" s="67"/>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4" t="s">
        <v>52</v>
      </c>
      <c r="E11" s="110" t="s">
        <v>53</v>
      </c>
      <c r="F11" s="109">
        <f>DATE(YEAR('Year 1 Service - Upstate'!F11)+2,MONTH('Year 1 Service - Upstate'!F11),1)</f>
        <v>45505</v>
      </c>
      <c r="G11" s="105">
        <f>IF(MONTH(F11)=12,DATE(YEAR(F11)+1,1,1),DATE(YEAR(F11),MONTH(F11)+1,1))</f>
        <v>45536</v>
      </c>
      <c r="H11" s="105">
        <f t="shared" ref="H11:Q11" si="0">IF(MONTH(G11)=12,DATE(YEAR(G11)+1,1,1),DATE(YEAR(G11),MONTH(G11)+1,1))</f>
        <v>45566</v>
      </c>
      <c r="I11" s="105">
        <f t="shared" si="0"/>
        <v>45597</v>
      </c>
      <c r="J11" s="105">
        <f t="shared" si="0"/>
        <v>45627</v>
      </c>
      <c r="K11" s="105">
        <f t="shared" si="0"/>
        <v>45658</v>
      </c>
      <c r="L11" s="105">
        <f t="shared" si="0"/>
        <v>45689</v>
      </c>
      <c r="M11" s="105">
        <f t="shared" si="0"/>
        <v>45717</v>
      </c>
      <c r="N11" s="105">
        <f t="shared" si="0"/>
        <v>45748</v>
      </c>
      <c r="O11" s="105">
        <f t="shared" si="0"/>
        <v>45778</v>
      </c>
      <c r="P11" s="105">
        <f t="shared" si="0"/>
        <v>45809</v>
      </c>
      <c r="Q11" s="114">
        <f t="shared" si="0"/>
        <v>45839</v>
      </c>
      <c r="R11" s="115" t="s">
        <v>27</v>
      </c>
      <c r="S11" s="39"/>
      <c r="T11" s="4"/>
    </row>
    <row r="12" spans="1:27" x14ac:dyDescent="0.25">
      <c r="B12" s="2"/>
      <c r="C12" s="20"/>
      <c r="D12" s="325" t="s">
        <v>123</v>
      </c>
      <c r="E12" s="117" t="s">
        <v>54</v>
      </c>
      <c r="F12" s="147"/>
      <c r="G12" s="148"/>
      <c r="H12" s="148"/>
      <c r="I12" s="148"/>
      <c r="J12" s="148"/>
      <c r="K12" s="148"/>
      <c r="L12" s="148"/>
      <c r="M12" s="148"/>
      <c r="N12" s="148"/>
      <c r="O12" s="148"/>
      <c r="P12" s="148"/>
      <c r="Q12" s="149"/>
      <c r="R12" s="122">
        <f>SUM(F12:Q12)</f>
        <v>0</v>
      </c>
      <c r="S12" s="40"/>
      <c r="T12" s="4"/>
    </row>
    <row r="13" spans="1:27" x14ac:dyDescent="0.25">
      <c r="B13" s="2"/>
      <c r="C13" s="20"/>
      <c r="D13" s="326" t="s">
        <v>123</v>
      </c>
      <c r="E13" s="112" t="s">
        <v>56</v>
      </c>
      <c r="F13" s="150"/>
      <c r="G13" s="146"/>
      <c r="H13" s="146"/>
      <c r="I13" s="146"/>
      <c r="J13" s="146"/>
      <c r="K13" s="146"/>
      <c r="L13" s="146"/>
      <c r="M13" s="146"/>
      <c r="N13" s="146"/>
      <c r="O13" s="146"/>
      <c r="P13" s="146"/>
      <c r="Q13" s="151"/>
      <c r="R13" s="123">
        <f t="shared" ref="R13:R75" si="1">SUM(F13:Q13)</f>
        <v>0</v>
      </c>
      <c r="S13" s="40"/>
      <c r="T13" s="4"/>
    </row>
    <row r="14" spans="1:27" x14ac:dyDescent="0.25">
      <c r="B14" s="2"/>
      <c r="C14" s="20"/>
      <c r="D14" s="326" t="s">
        <v>123</v>
      </c>
      <c r="E14" s="112" t="s">
        <v>55</v>
      </c>
      <c r="F14" s="152"/>
      <c r="G14" s="153"/>
      <c r="H14" s="153"/>
      <c r="I14" s="153"/>
      <c r="J14" s="153"/>
      <c r="K14" s="153"/>
      <c r="L14" s="153"/>
      <c r="M14" s="153"/>
      <c r="N14" s="153"/>
      <c r="O14" s="153"/>
      <c r="P14" s="153"/>
      <c r="Q14" s="154"/>
      <c r="R14" s="124">
        <f t="shared" si="1"/>
        <v>0</v>
      </c>
      <c r="S14" s="40"/>
      <c r="T14" s="4"/>
    </row>
    <row r="15" spans="1:27" x14ac:dyDescent="0.25">
      <c r="B15" s="2"/>
      <c r="C15" s="20"/>
      <c r="D15" s="327" t="s">
        <v>123</v>
      </c>
      <c r="E15" s="119" t="s">
        <v>57</v>
      </c>
      <c r="F15" s="195"/>
      <c r="G15" s="196"/>
      <c r="H15" s="196"/>
      <c r="I15" s="196"/>
      <c r="J15" s="196"/>
      <c r="K15" s="196"/>
      <c r="L15" s="196"/>
      <c r="M15" s="196"/>
      <c r="N15" s="196"/>
      <c r="O15" s="196"/>
      <c r="P15" s="196"/>
      <c r="Q15" s="197"/>
      <c r="R15" s="140">
        <f t="shared" si="1"/>
        <v>0</v>
      </c>
      <c r="S15" s="40"/>
      <c r="T15" s="4"/>
    </row>
    <row r="16" spans="1:27" ht="16.5" thickBot="1" x14ac:dyDescent="0.3">
      <c r="B16" s="2"/>
      <c r="C16" s="20"/>
      <c r="D16" s="327" t="s">
        <v>123</v>
      </c>
      <c r="E16" s="113" t="s">
        <v>80</v>
      </c>
      <c r="F16" s="206" t="str">
        <f>IFERROR(F13/F14,"")</f>
        <v/>
      </c>
      <c r="G16" s="207" t="str">
        <f t="shared" ref="G16:Q16" si="2">IFERROR(G13/G14,"")</f>
        <v/>
      </c>
      <c r="H16" s="207" t="str">
        <f t="shared" si="2"/>
        <v/>
      </c>
      <c r="I16" s="207" t="str">
        <f t="shared" si="2"/>
        <v/>
      </c>
      <c r="J16" s="207" t="str">
        <f t="shared" si="2"/>
        <v/>
      </c>
      <c r="K16" s="207" t="str">
        <f t="shared" si="2"/>
        <v/>
      </c>
      <c r="L16" s="207" t="str">
        <f t="shared" si="2"/>
        <v/>
      </c>
      <c r="M16" s="207" t="str">
        <f t="shared" si="2"/>
        <v/>
      </c>
      <c r="N16" s="207" t="str">
        <f t="shared" si="2"/>
        <v/>
      </c>
      <c r="O16" s="207" t="str">
        <f t="shared" si="2"/>
        <v/>
      </c>
      <c r="P16" s="207" t="str">
        <f t="shared" si="2"/>
        <v/>
      </c>
      <c r="Q16" s="208" t="str">
        <f t="shared" si="2"/>
        <v/>
      </c>
      <c r="R16" s="198">
        <f>IFERROR(R13/R14,0)</f>
        <v>0</v>
      </c>
      <c r="S16" s="40"/>
      <c r="T16" s="4"/>
    </row>
    <row r="17" spans="2:20" x14ac:dyDescent="0.25">
      <c r="B17" s="2"/>
      <c r="C17" s="20"/>
      <c r="D17" s="116" t="s">
        <v>124</v>
      </c>
      <c r="E17" s="117" t="s">
        <v>54</v>
      </c>
      <c r="F17" s="147"/>
      <c r="G17" s="148"/>
      <c r="H17" s="148"/>
      <c r="I17" s="148"/>
      <c r="J17" s="148"/>
      <c r="K17" s="148"/>
      <c r="L17" s="148"/>
      <c r="M17" s="148"/>
      <c r="N17" s="148"/>
      <c r="O17" s="148"/>
      <c r="P17" s="148"/>
      <c r="Q17" s="149"/>
      <c r="R17" s="122">
        <f t="shared" si="1"/>
        <v>0</v>
      </c>
      <c r="S17" s="40"/>
      <c r="T17" s="4"/>
    </row>
    <row r="18" spans="2:20" x14ac:dyDescent="0.25">
      <c r="B18" s="2"/>
      <c r="C18" s="20"/>
      <c r="D18" s="107" t="s">
        <v>124</v>
      </c>
      <c r="E18" s="112" t="s">
        <v>56</v>
      </c>
      <c r="F18" s="150"/>
      <c r="G18" s="146"/>
      <c r="H18" s="146"/>
      <c r="I18" s="146"/>
      <c r="J18" s="146"/>
      <c r="K18" s="146"/>
      <c r="L18" s="146"/>
      <c r="M18" s="146"/>
      <c r="N18" s="146"/>
      <c r="O18" s="146"/>
      <c r="P18" s="146"/>
      <c r="Q18" s="151"/>
      <c r="R18" s="123">
        <f t="shared" si="1"/>
        <v>0</v>
      </c>
      <c r="S18" s="40"/>
      <c r="T18" s="4"/>
    </row>
    <row r="19" spans="2:20" x14ac:dyDescent="0.25">
      <c r="B19" s="2"/>
      <c r="C19" s="20"/>
      <c r="D19" s="107" t="s">
        <v>124</v>
      </c>
      <c r="E19" s="112" t="s">
        <v>55</v>
      </c>
      <c r="F19" s="152"/>
      <c r="G19" s="153"/>
      <c r="H19" s="153"/>
      <c r="I19" s="153"/>
      <c r="J19" s="153"/>
      <c r="K19" s="153"/>
      <c r="L19" s="153"/>
      <c r="M19" s="153"/>
      <c r="N19" s="153"/>
      <c r="O19" s="153"/>
      <c r="P19" s="153"/>
      <c r="Q19" s="154"/>
      <c r="R19" s="124">
        <f t="shared" si="1"/>
        <v>0</v>
      </c>
      <c r="S19" s="40"/>
      <c r="T19" s="4"/>
    </row>
    <row r="20" spans="2:20" x14ac:dyDescent="0.25">
      <c r="B20" s="2"/>
      <c r="C20" s="20"/>
      <c r="D20" s="118" t="s">
        <v>124</v>
      </c>
      <c r="E20" s="119" t="s">
        <v>57</v>
      </c>
      <c r="F20" s="195"/>
      <c r="G20" s="196"/>
      <c r="H20" s="196"/>
      <c r="I20" s="196"/>
      <c r="J20" s="196"/>
      <c r="K20" s="196"/>
      <c r="L20" s="196"/>
      <c r="M20" s="196"/>
      <c r="N20" s="196"/>
      <c r="O20" s="196"/>
      <c r="P20" s="196"/>
      <c r="Q20" s="197"/>
      <c r="R20" s="140">
        <f t="shared" si="1"/>
        <v>0</v>
      </c>
      <c r="S20" s="40"/>
      <c r="T20" s="4"/>
    </row>
    <row r="21" spans="2:20" ht="16.5" thickBot="1" x14ac:dyDescent="0.3">
      <c r="B21" s="2"/>
      <c r="C21" s="20"/>
      <c r="D21" s="108" t="s">
        <v>124</v>
      </c>
      <c r="E21" s="113" t="s">
        <v>80</v>
      </c>
      <c r="F21" s="206" t="str">
        <f>IFERROR(F18/F19,"")</f>
        <v/>
      </c>
      <c r="G21" s="207" t="str">
        <f t="shared" ref="G21:Q21" si="3">IFERROR(G18/G19,"")</f>
        <v/>
      </c>
      <c r="H21" s="207" t="str">
        <f t="shared" si="3"/>
        <v/>
      </c>
      <c r="I21" s="207" t="str">
        <f t="shared" si="3"/>
        <v/>
      </c>
      <c r="J21" s="207" t="str">
        <f t="shared" si="3"/>
        <v/>
      </c>
      <c r="K21" s="207" t="str">
        <f t="shared" si="3"/>
        <v/>
      </c>
      <c r="L21" s="207" t="str">
        <f t="shared" si="3"/>
        <v/>
      </c>
      <c r="M21" s="207" t="str">
        <f t="shared" si="3"/>
        <v/>
      </c>
      <c r="N21" s="207" t="str">
        <f t="shared" si="3"/>
        <v/>
      </c>
      <c r="O21" s="207" t="str">
        <f t="shared" si="3"/>
        <v/>
      </c>
      <c r="P21" s="207" t="str">
        <f t="shared" si="3"/>
        <v/>
      </c>
      <c r="Q21" s="208" t="str">
        <f t="shared" si="3"/>
        <v/>
      </c>
      <c r="R21" s="198">
        <f>IFERROR(R18/R19,0)</f>
        <v>0</v>
      </c>
      <c r="S21" s="40"/>
      <c r="T21" s="4"/>
    </row>
    <row r="22" spans="2:20" x14ac:dyDescent="0.25">
      <c r="B22" s="2"/>
      <c r="C22" s="20"/>
      <c r="D22" s="328" t="s">
        <v>125</v>
      </c>
      <c r="E22" s="117" t="s">
        <v>54</v>
      </c>
      <c r="F22" s="147"/>
      <c r="G22" s="148"/>
      <c r="H22" s="148"/>
      <c r="I22" s="148"/>
      <c r="J22" s="148"/>
      <c r="K22" s="148"/>
      <c r="L22" s="148"/>
      <c r="M22" s="148"/>
      <c r="N22" s="148"/>
      <c r="O22" s="148"/>
      <c r="P22" s="148"/>
      <c r="Q22" s="149"/>
      <c r="R22" s="122">
        <f t="shared" si="1"/>
        <v>0</v>
      </c>
      <c r="S22" s="40"/>
      <c r="T22" s="4"/>
    </row>
    <row r="23" spans="2:20" x14ac:dyDescent="0.25">
      <c r="B23" s="2"/>
      <c r="C23" s="20"/>
      <c r="D23" s="329" t="s">
        <v>125</v>
      </c>
      <c r="E23" s="112" t="s">
        <v>56</v>
      </c>
      <c r="F23" s="150"/>
      <c r="G23" s="146"/>
      <c r="H23" s="146"/>
      <c r="I23" s="146"/>
      <c r="J23" s="146"/>
      <c r="K23" s="146"/>
      <c r="L23" s="146"/>
      <c r="M23" s="146"/>
      <c r="N23" s="146"/>
      <c r="O23" s="146"/>
      <c r="P23" s="146"/>
      <c r="Q23" s="151"/>
      <c r="R23" s="123">
        <f t="shared" si="1"/>
        <v>0</v>
      </c>
      <c r="S23" s="40"/>
      <c r="T23" s="4"/>
    </row>
    <row r="24" spans="2:20" x14ac:dyDescent="0.25">
      <c r="B24" s="2"/>
      <c r="C24" s="20"/>
      <c r="D24" s="329" t="s">
        <v>125</v>
      </c>
      <c r="E24" s="112" t="s">
        <v>55</v>
      </c>
      <c r="F24" s="152"/>
      <c r="G24" s="153"/>
      <c r="H24" s="153"/>
      <c r="I24" s="153"/>
      <c r="J24" s="153"/>
      <c r="K24" s="153"/>
      <c r="L24" s="153"/>
      <c r="M24" s="153"/>
      <c r="N24" s="153"/>
      <c r="O24" s="153"/>
      <c r="P24" s="153"/>
      <c r="Q24" s="154"/>
      <c r="R24" s="124">
        <f t="shared" si="1"/>
        <v>0</v>
      </c>
      <c r="S24" s="40"/>
      <c r="T24" s="4"/>
    </row>
    <row r="25" spans="2:20" x14ac:dyDescent="0.25">
      <c r="B25" s="2"/>
      <c r="C25" s="20"/>
      <c r="D25" s="330" t="s">
        <v>125</v>
      </c>
      <c r="E25" s="119" t="s">
        <v>57</v>
      </c>
      <c r="F25" s="195"/>
      <c r="G25" s="196"/>
      <c r="H25" s="196"/>
      <c r="I25" s="196"/>
      <c r="J25" s="196"/>
      <c r="K25" s="196"/>
      <c r="L25" s="196"/>
      <c r="M25" s="196"/>
      <c r="N25" s="196"/>
      <c r="O25" s="196"/>
      <c r="P25" s="196"/>
      <c r="Q25" s="197"/>
      <c r="R25" s="140">
        <f t="shared" si="1"/>
        <v>0</v>
      </c>
      <c r="S25" s="40"/>
      <c r="T25" s="4"/>
    </row>
    <row r="26" spans="2:20" ht="16.5" thickBot="1" x14ac:dyDescent="0.3">
      <c r="B26" s="2"/>
      <c r="C26" s="20"/>
      <c r="D26" s="333" t="s">
        <v>125</v>
      </c>
      <c r="E26" s="113" t="s">
        <v>80</v>
      </c>
      <c r="F26" s="206" t="str">
        <f>IFERROR(F23/F24,"")</f>
        <v/>
      </c>
      <c r="G26" s="207" t="str">
        <f t="shared" ref="G26:Q26" si="4">IFERROR(G23/G24,"")</f>
        <v/>
      </c>
      <c r="H26" s="207" t="str">
        <f t="shared" si="4"/>
        <v/>
      </c>
      <c r="I26" s="207" t="str">
        <f t="shared" si="4"/>
        <v/>
      </c>
      <c r="J26" s="207" t="str">
        <f t="shared" si="4"/>
        <v/>
      </c>
      <c r="K26" s="207" t="str">
        <f t="shared" si="4"/>
        <v/>
      </c>
      <c r="L26" s="207" t="str">
        <f t="shared" si="4"/>
        <v/>
      </c>
      <c r="M26" s="207" t="str">
        <f t="shared" si="4"/>
        <v/>
      </c>
      <c r="N26" s="207" t="str">
        <f t="shared" si="4"/>
        <v/>
      </c>
      <c r="O26" s="207" t="str">
        <f t="shared" si="4"/>
        <v/>
      </c>
      <c r="P26" s="207" t="str">
        <f t="shared" si="4"/>
        <v/>
      </c>
      <c r="Q26" s="208" t="str">
        <f t="shared" si="4"/>
        <v/>
      </c>
      <c r="R26" s="198">
        <f>IFERROR(R23/R24,0)</f>
        <v>0</v>
      </c>
      <c r="S26" s="40"/>
      <c r="T26" s="4"/>
    </row>
    <row r="27" spans="2:20" x14ac:dyDescent="0.25">
      <c r="B27" s="2"/>
      <c r="C27" s="20"/>
      <c r="D27" s="328" t="s">
        <v>126</v>
      </c>
      <c r="E27" s="117" t="s">
        <v>54</v>
      </c>
      <c r="F27" s="147"/>
      <c r="G27" s="148"/>
      <c r="H27" s="148"/>
      <c r="I27" s="148"/>
      <c r="J27" s="148"/>
      <c r="K27" s="148"/>
      <c r="L27" s="148"/>
      <c r="M27" s="148"/>
      <c r="N27" s="148"/>
      <c r="O27" s="148"/>
      <c r="P27" s="148"/>
      <c r="Q27" s="149"/>
      <c r="R27" s="122">
        <f t="shared" si="1"/>
        <v>0</v>
      </c>
      <c r="S27" s="40"/>
      <c r="T27" s="4"/>
    </row>
    <row r="28" spans="2:20" x14ac:dyDescent="0.25">
      <c r="B28" s="2"/>
      <c r="C28" s="20"/>
      <c r="D28" s="329" t="s">
        <v>126</v>
      </c>
      <c r="E28" s="112" t="s">
        <v>56</v>
      </c>
      <c r="F28" s="150"/>
      <c r="G28" s="146"/>
      <c r="H28" s="146"/>
      <c r="I28" s="146"/>
      <c r="J28" s="146"/>
      <c r="K28" s="146"/>
      <c r="L28" s="146"/>
      <c r="M28" s="146"/>
      <c r="N28" s="146"/>
      <c r="O28" s="146"/>
      <c r="P28" s="146"/>
      <c r="Q28" s="151"/>
      <c r="R28" s="123">
        <f t="shared" si="1"/>
        <v>0</v>
      </c>
      <c r="S28" s="40"/>
      <c r="T28" s="4"/>
    </row>
    <row r="29" spans="2:20" x14ac:dyDescent="0.25">
      <c r="B29" s="2"/>
      <c r="C29" s="20"/>
      <c r="D29" s="329" t="s">
        <v>126</v>
      </c>
      <c r="E29" s="112" t="s">
        <v>55</v>
      </c>
      <c r="F29" s="152"/>
      <c r="G29" s="153"/>
      <c r="H29" s="153"/>
      <c r="I29" s="153"/>
      <c r="J29" s="153"/>
      <c r="K29" s="153"/>
      <c r="L29" s="153"/>
      <c r="M29" s="153"/>
      <c r="N29" s="153"/>
      <c r="O29" s="153"/>
      <c r="P29" s="153"/>
      <c r="Q29" s="154"/>
      <c r="R29" s="124">
        <f t="shared" si="1"/>
        <v>0</v>
      </c>
      <c r="S29" s="40"/>
      <c r="T29" s="4"/>
    </row>
    <row r="30" spans="2:20" x14ac:dyDescent="0.25">
      <c r="B30" s="2"/>
      <c r="C30" s="20"/>
      <c r="D30" s="330" t="s">
        <v>126</v>
      </c>
      <c r="E30" s="119" t="s">
        <v>57</v>
      </c>
      <c r="F30" s="195"/>
      <c r="G30" s="196"/>
      <c r="H30" s="196"/>
      <c r="I30" s="196"/>
      <c r="J30" s="196"/>
      <c r="K30" s="196"/>
      <c r="L30" s="196"/>
      <c r="M30" s="196"/>
      <c r="N30" s="196"/>
      <c r="O30" s="196"/>
      <c r="P30" s="196"/>
      <c r="Q30" s="197"/>
      <c r="R30" s="140">
        <f t="shared" si="1"/>
        <v>0</v>
      </c>
      <c r="S30" s="40"/>
      <c r="T30" s="4"/>
    </row>
    <row r="31" spans="2:20" ht="16.5" thickBot="1" x14ac:dyDescent="0.3">
      <c r="B31" s="2"/>
      <c r="C31" s="20"/>
      <c r="D31" s="333" t="s">
        <v>126</v>
      </c>
      <c r="E31" s="113" t="s">
        <v>80</v>
      </c>
      <c r="F31" s="206" t="str">
        <f>IFERROR(F28/F29,"")</f>
        <v/>
      </c>
      <c r="G31" s="207" t="str">
        <f t="shared" ref="G31:Q31" si="5">IFERROR(G28/G29,"")</f>
        <v/>
      </c>
      <c r="H31" s="207" t="str">
        <f t="shared" si="5"/>
        <v/>
      </c>
      <c r="I31" s="207" t="str">
        <f t="shared" si="5"/>
        <v/>
      </c>
      <c r="J31" s="207" t="str">
        <f t="shared" si="5"/>
        <v/>
      </c>
      <c r="K31" s="207" t="str">
        <f t="shared" si="5"/>
        <v/>
      </c>
      <c r="L31" s="207" t="str">
        <f t="shared" si="5"/>
        <v/>
      </c>
      <c r="M31" s="207" t="str">
        <f t="shared" si="5"/>
        <v/>
      </c>
      <c r="N31" s="207" t="str">
        <f t="shared" si="5"/>
        <v/>
      </c>
      <c r="O31" s="207" t="str">
        <f t="shared" si="5"/>
        <v/>
      </c>
      <c r="P31" s="207" t="str">
        <f t="shared" si="5"/>
        <v/>
      </c>
      <c r="Q31" s="208" t="str">
        <f t="shared" si="5"/>
        <v/>
      </c>
      <c r="R31" s="198">
        <f>IFERROR(R28/R29,0)</f>
        <v>0</v>
      </c>
      <c r="S31" s="40"/>
      <c r="T31" s="4"/>
    </row>
    <row r="32" spans="2:20" x14ac:dyDescent="0.25">
      <c r="B32" s="2"/>
      <c r="C32" s="20"/>
      <c r="D32" s="116" t="s">
        <v>127</v>
      </c>
      <c r="E32" s="117" t="s">
        <v>54</v>
      </c>
      <c r="F32" s="147"/>
      <c r="G32" s="148"/>
      <c r="H32" s="148"/>
      <c r="I32" s="148"/>
      <c r="J32" s="148"/>
      <c r="K32" s="148"/>
      <c r="L32" s="148"/>
      <c r="M32" s="148"/>
      <c r="N32" s="148"/>
      <c r="O32" s="148"/>
      <c r="P32" s="148"/>
      <c r="Q32" s="149"/>
      <c r="R32" s="122">
        <f t="shared" si="1"/>
        <v>0</v>
      </c>
      <c r="S32" s="40"/>
      <c r="T32" s="4"/>
    </row>
    <row r="33" spans="2:20" x14ac:dyDescent="0.25">
      <c r="B33" s="2"/>
      <c r="C33" s="20"/>
      <c r="D33" s="107" t="s">
        <v>127</v>
      </c>
      <c r="E33" s="112" t="s">
        <v>56</v>
      </c>
      <c r="F33" s="150"/>
      <c r="G33" s="146"/>
      <c r="H33" s="146"/>
      <c r="I33" s="146"/>
      <c r="J33" s="146"/>
      <c r="K33" s="146"/>
      <c r="L33" s="146"/>
      <c r="M33" s="146"/>
      <c r="N33" s="146"/>
      <c r="O33" s="146"/>
      <c r="P33" s="146"/>
      <c r="Q33" s="151"/>
      <c r="R33" s="123">
        <f t="shared" si="1"/>
        <v>0</v>
      </c>
      <c r="S33" s="40"/>
      <c r="T33" s="4"/>
    </row>
    <row r="34" spans="2:20" x14ac:dyDescent="0.25">
      <c r="B34" s="2"/>
      <c r="C34" s="20"/>
      <c r="D34" s="107" t="s">
        <v>127</v>
      </c>
      <c r="E34" s="112" t="s">
        <v>55</v>
      </c>
      <c r="F34" s="152"/>
      <c r="G34" s="153"/>
      <c r="H34" s="153"/>
      <c r="I34" s="153"/>
      <c r="J34" s="153"/>
      <c r="K34" s="153"/>
      <c r="L34" s="153"/>
      <c r="M34" s="153"/>
      <c r="N34" s="153"/>
      <c r="O34" s="153"/>
      <c r="P34" s="153"/>
      <c r="Q34" s="154"/>
      <c r="R34" s="124">
        <f t="shared" si="1"/>
        <v>0</v>
      </c>
      <c r="S34" s="40"/>
      <c r="T34" s="4"/>
    </row>
    <row r="35" spans="2:20" x14ac:dyDescent="0.25">
      <c r="B35" s="2"/>
      <c r="C35" s="20"/>
      <c r="D35" s="118" t="s">
        <v>127</v>
      </c>
      <c r="E35" s="119" t="s">
        <v>57</v>
      </c>
      <c r="F35" s="195"/>
      <c r="G35" s="196"/>
      <c r="H35" s="196"/>
      <c r="I35" s="196"/>
      <c r="J35" s="196"/>
      <c r="K35" s="196"/>
      <c r="L35" s="196"/>
      <c r="M35" s="196"/>
      <c r="N35" s="196"/>
      <c r="O35" s="196"/>
      <c r="P35" s="196"/>
      <c r="Q35" s="197"/>
      <c r="R35" s="140">
        <f t="shared" si="1"/>
        <v>0</v>
      </c>
      <c r="S35" s="40"/>
      <c r="T35" s="4"/>
    </row>
    <row r="36" spans="2:20" ht="16.5" thickBot="1" x14ac:dyDescent="0.3">
      <c r="B36" s="2"/>
      <c r="C36" s="20"/>
      <c r="D36" s="108" t="s">
        <v>127</v>
      </c>
      <c r="E36" s="113" t="s">
        <v>80</v>
      </c>
      <c r="F36" s="206" t="str">
        <f>IFERROR(F33/F34,"")</f>
        <v/>
      </c>
      <c r="G36" s="207" t="str">
        <f t="shared" ref="G36:Q36" si="6">IFERROR(G33/G34,"")</f>
        <v/>
      </c>
      <c r="H36" s="207" t="str">
        <f t="shared" si="6"/>
        <v/>
      </c>
      <c r="I36" s="207" t="str">
        <f t="shared" si="6"/>
        <v/>
      </c>
      <c r="J36" s="207" t="str">
        <f t="shared" si="6"/>
        <v/>
      </c>
      <c r="K36" s="207" t="str">
        <f t="shared" si="6"/>
        <v/>
      </c>
      <c r="L36" s="207" t="str">
        <f t="shared" si="6"/>
        <v/>
      </c>
      <c r="M36" s="207" t="str">
        <f t="shared" si="6"/>
        <v/>
      </c>
      <c r="N36" s="207" t="str">
        <f t="shared" si="6"/>
        <v/>
      </c>
      <c r="O36" s="207" t="str">
        <f t="shared" si="6"/>
        <v/>
      </c>
      <c r="P36" s="207" t="str">
        <f t="shared" si="6"/>
        <v/>
      </c>
      <c r="Q36" s="208" t="str">
        <f t="shared" si="6"/>
        <v/>
      </c>
      <c r="R36" s="198">
        <f>IFERROR(R33/R34,0)</f>
        <v>0</v>
      </c>
      <c r="S36" s="40"/>
      <c r="T36" s="4"/>
    </row>
    <row r="37" spans="2:20" x14ac:dyDescent="0.25">
      <c r="B37" s="2"/>
      <c r="C37" s="20"/>
      <c r="D37" s="106" t="s">
        <v>48</v>
      </c>
      <c r="E37" s="111" t="s">
        <v>54</v>
      </c>
      <c r="F37" s="147"/>
      <c r="G37" s="148"/>
      <c r="H37" s="148"/>
      <c r="I37" s="148"/>
      <c r="J37" s="148"/>
      <c r="K37" s="148"/>
      <c r="L37" s="148"/>
      <c r="M37" s="148"/>
      <c r="N37" s="148"/>
      <c r="O37" s="148"/>
      <c r="P37" s="148"/>
      <c r="Q37" s="149"/>
      <c r="R37" s="122">
        <f t="shared" si="1"/>
        <v>0</v>
      </c>
      <c r="S37" s="40"/>
      <c r="T37" s="4"/>
    </row>
    <row r="38" spans="2:20" x14ac:dyDescent="0.25">
      <c r="B38" s="2"/>
      <c r="C38" s="20"/>
      <c r="D38" s="107" t="s">
        <v>48</v>
      </c>
      <c r="E38" s="112" t="s">
        <v>56</v>
      </c>
      <c r="F38" s="150"/>
      <c r="G38" s="146"/>
      <c r="H38" s="146"/>
      <c r="I38" s="146"/>
      <c r="J38" s="146"/>
      <c r="K38" s="146"/>
      <c r="L38" s="146"/>
      <c r="M38" s="146"/>
      <c r="N38" s="146"/>
      <c r="O38" s="146"/>
      <c r="P38" s="146"/>
      <c r="Q38" s="151"/>
      <c r="R38" s="123">
        <f t="shared" si="1"/>
        <v>0</v>
      </c>
      <c r="S38" s="40"/>
      <c r="T38" s="4"/>
    </row>
    <row r="39" spans="2:20" x14ac:dyDescent="0.25">
      <c r="B39" s="2"/>
      <c r="C39" s="20"/>
      <c r="D39" s="107" t="s">
        <v>48</v>
      </c>
      <c r="E39" s="112" t="s">
        <v>55</v>
      </c>
      <c r="F39" s="152"/>
      <c r="G39" s="153"/>
      <c r="H39" s="153"/>
      <c r="I39" s="153"/>
      <c r="J39" s="153"/>
      <c r="K39" s="153"/>
      <c r="L39" s="153"/>
      <c r="M39" s="153"/>
      <c r="N39" s="153"/>
      <c r="O39" s="153"/>
      <c r="P39" s="153"/>
      <c r="Q39" s="154"/>
      <c r="R39" s="124">
        <f t="shared" si="1"/>
        <v>0</v>
      </c>
      <c r="S39" s="40"/>
      <c r="T39" s="4"/>
    </row>
    <row r="40" spans="2:20" x14ac:dyDescent="0.25">
      <c r="B40" s="2"/>
      <c r="C40" s="20"/>
      <c r="D40" s="118" t="s">
        <v>48</v>
      </c>
      <c r="E40" s="119" t="s">
        <v>57</v>
      </c>
      <c r="F40" s="195"/>
      <c r="G40" s="196"/>
      <c r="H40" s="196"/>
      <c r="I40" s="196"/>
      <c r="J40" s="196"/>
      <c r="K40" s="196"/>
      <c r="L40" s="196"/>
      <c r="M40" s="196"/>
      <c r="N40" s="196"/>
      <c r="O40" s="196"/>
      <c r="P40" s="196"/>
      <c r="Q40" s="197"/>
      <c r="R40" s="140">
        <f t="shared" si="1"/>
        <v>0</v>
      </c>
      <c r="S40" s="40"/>
      <c r="T40" s="4"/>
    </row>
    <row r="41" spans="2:20" ht="16.5" thickBot="1" x14ac:dyDescent="0.3">
      <c r="B41" s="2"/>
      <c r="C41" s="20"/>
      <c r="D41" s="108" t="s">
        <v>48</v>
      </c>
      <c r="E41" s="113" t="s">
        <v>80</v>
      </c>
      <c r="F41" s="206" t="str">
        <f>IFERROR(F38/F39,"")</f>
        <v/>
      </c>
      <c r="G41" s="207" t="str">
        <f t="shared" ref="G41:Q41" si="7">IFERROR(G38/G39,"")</f>
        <v/>
      </c>
      <c r="H41" s="207" t="str">
        <f t="shared" si="7"/>
        <v/>
      </c>
      <c r="I41" s="207" t="str">
        <f t="shared" si="7"/>
        <v/>
      </c>
      <c r="J41" s="207" t="str">
        <f t="shared" si="7"/>
        <v/>
      </c>
      <c r="K41" s="207" t="str">
        <f t="shared" si="7"/>
        <v/>
      </c>
      <c r="L41" s="207" t="str">
        <f t="shared" si="7"/>
        <v/>
      </c>
      <c r="M41" s="207" t="str">
        <f t="shared" si="7"/>
        <v/>
      </c>
      <c r="N41" s="207" t="str">
        <f t="shared" si="7"/>
        <v/>
      </c>
      <c r="O41" s="207" t="str">
        <f t="shared" si="7"/>
        <v/>
      </c>
      <c r="P41" s="207" t="str">
        <f t="shared" si="7"/>
        <v/>
      </c>
      <c r="Q41" s="208" t="str">
        <f t="shared" si="7"/>
        <v/>
      </c>
      <c r="R41" s="198">
        <f>IFERROR(R38/R39,0)</f>
        <v>0</v>
      </c>
      <c r="S41" s="40"/>
      <c r="T41" s="4"/>
    </row>
    <row r="42" spans="2:20" x14ac:dyDescent="0.25">
      <c r="B42" s="2"/>
      <c r="C42" s="20"/>
      <c r="D42" s="116" t="s">
        <v>49</v>
      </c>
      <c r="E42" s="117" t="s">
        <v>54</v>
      </c>
      <c r="F42" s="147"/>
      <c r="G42" s="148"/>
      <c r="H42" s="148"/>
      <c r="I42" s="148"/>
      <c r="J42" s="148"/>
      <c r="K42" s="148"/>
      <c r="L42" s="148"/>
      <c r="M42" s="148"/>
      <c r="N42" s="148"/>
      <c r="O42" s="148"/>
      <c r="P42" s="148"/>
      <c r="Q42" s="149"/>
      <c r="R42" s="122">
        <f t="shared" si="1"/>
        <v>0</v>
      </c>
      <c r="S42" s="40"/>
      <c r="T42" s="4"/>
    </row>
    <row r="43" spans="2:20" x14ac:dyDescent="0.25">
      <c r="B43" s="2"/>
      <c r="C43" s="20"/>
      <c r="D43" s="107" t="s">
        <v>49</v>
      </c>
      <c r="E43" s="112" t="s">
        <v>56</v>
      </c>
      <c r="F43" s="150"/>
      <c r="G43" s="146"/>
      <c r="H43" s="146"/>
      <c r="I43" s="146"/>
      <c r="J43" s="146"/>
      <c r="K43" s="146"/>
      <c r="L43" s="146"/>
      <c r="M43" s="146"/>
      <c r="N43" s="146"/>
      <c r="O43" s="146"/>
      <c r="P43" s="146"/>
      <c r="Q43" s="151"/>
      <c r="R43" s="123">
        <f t="shared" si="1"/>
        <v>0</v>
      </c>
      <c r="S43" s="40"/>
      <c r="T43" s="4"/>
    </row>
    <row r="44" spans="2:20" x14ac:dyDescent="0.25">
      <c r="B44" s="2"/>
      <c r="C44" s="20"/>
      <c r="D44" s="107" t="s">
        <v>49</v>
      </c>
      <c r="E44" s="112" t="s">
        <v>55</v>
      </c>
      <c r="F44" s="152"/>
      <c r="G44" s="153"/>
      <c r="H44" s="153"/>
      <c r="I44" s="153"/>
      <c r="J44" s="153"/>
      <c r="K44" s="153"/>
      <c r="L44" s="153"/>
      <c r="M44" s="153"/>
      <c r="N44" s="153"/>
      <c r="O44" s="153"/>
      <c r="P44" s="153"/>
      <c r="Q44" s="154"/>
      <c r="R44" s="124">
        <f t="shared" si="1"/>
        <v>0</v>
      </c>
      <c r="S44" s="40"/>
      <c r="T44" s="4"/>
    </row>
    <row r="45" spans="2:20" x14ac:dyDescent="0.25">
      <c r="B45" s="2"/>
      <c r="C45" s="20"/>
      <c r="D45" s="118" t="s">
        <v>49</v>
      </c>
      <c r="E45" s="119" t="s">
        <v>57</v>
      </c>
      <c r="F45" s="195"/>
      <c r="G45" s="196"/>
      <c r="H45" s="196"/>
      <c r="I45" s="196"/>
      <c r="J45" s="196"/>
      <c r="K45" s="196"/>
      <c r="L45" s="196"/>
      <c r="M45" s="196"/>
      <c r="N45" s="196"/>
      <c r="O45" s="196"/>
      <c r="P45" s="196"/>
      <c r="Q45" s="197"/>
      <c r="R45" s="140">
        <f t="shared" si="1"/>
        <v>0</v>
      </c>
      <c r="S45" s="40"/>
      <c r="T45" s="4"/>
    </row>
    <row r="46" spans="2:20" ht="16.5" thickBot="1" x14ac:dyDescent="0.3">
      <c r="B46" s="2"/>
      <c r="C46" s="20"/>
      <c r="D46" s="108" t="s">
        <v>49</v>
      </c>
      <c r="E46" s="113" t="s">
        <v>80</v>
      </c>
      <c r="F46" s="206" t="str">
        <f>IFERROR(F43/F44,"")</f>
        <v/>
      </c>
      <c r="G46" s="207" t="str">
        <f t="shared" ref="G46:Q46" si="8">IFERROR(G43/G44,"")</f>
        <v/>
      </c>
      <c r="H46" s="207" t="str">
        <f t="shared" si="8"/>
        <v/>
      </c>
      <c r="I46" s="207" t="str">
        <f t="shared" si="8"/>
        <v/>
      </c>
      <c r="J46" s="207" t="str">
        <f t="shared" si="8"/>
        <v/>
      </c>
      <c r="K46" s="207" t="str">
        <f t="shared" si="8"/>
        <v/>
      </c>
      <c r="L46" s="207" t="str">
        <f t="shared" si="8"/>
        <v/>
      </c>
      <c r="M46" s="207" t="str">
        <f t="shared" si="8"/>
        <v/>
      </c>
      <c r="N46" s="207" t="str">
        <f t="shared" si="8"/>
        <v/>
      </c>
      <c r="O46" s="207" t="str">
        <f t="shared" si="8"/>
        <v/>
      </c>
      <c r="P46" s="207" t="str">
        <f t="shared" si="8"/>
        <v/>
      </c>
      <c r="Q46" s="208" t="str">
        <f t="shared" si="8"/>
        <v/>
      </c>
      <c r="R46" s="198">
        <f>IFERROR(R43/R44,0)</f>
        <v>0</v>
      </c>
      <c r="S46" s="40"/>
      <c r="T46" s="4"/>
    </row>
    <row r="47" spans="2:20" x14ac:dyDescent="0.25">
      <c r="B47" s="2"/>
      <c r="C47" s="20"/>
      <c r="D47" s="116" t="s">
        <v>16</v>
      </c>
      <c r="E47" s="117" t="s">
        <v>54</v>
      </c>
      <c r="F47" s="147"/>
      <c r="G47" s="148"/>
      <c r="H47" s="148"/>
      <c r="I47" s="148"/>
      <c r="J47" s="148"/>
      <c r="K47" s="148"/>
      <c r="L47" s="148"/>
      <c r="M47" s="148"/>
      <c r="N47" s="148"/>
      <c r="O47" s="148"/>
      <c r="P47" s="148"/>
      <c r="Q47" s="149"/>
      <c r="R47" s="122">
        <f t="shared" si="1"/>
        <v>0</v>
      </c>
      <c r="S47" s="40"/>
      <c r="T47" s="4"/>
    </row>
    <row r="48" spans="2:20" x14ac:dyDescent="0.25">
      <c r="B48" s="2"/>
      <c r="C48" s="20"/>
      <c r="D48" s="107" t="s">
        <v>16</v>
      </c>
      <c r="E48" s="112" t="s">
        <v>56</v>
      </c>
      <c r="F48" s="150"/>
      <c r="G48" s="146"/>
      <c r="H48" s="146"/>
      <c r="I48" s="146"/>
      <c r="J48" s="146"/>
      <c r="K48" s="146"/>
      <c r="L48" s="146"/>
      <c r="M48" s="146"/>
      <c r="N48" s="146"/>
      <c r="O48" s="146"/>
      <c r="P48" s="146"/>
      <c r="Q48" s="151"/>
      <c r="R48" s="123">
        <f t="shared" si="1"/>
        <v>0</v>
      </c>
      <c r="S48" s="40"/>
      <c r="T48" s="4"/>
    </row>
    <row r="49" spans="2:20" x14ac:dyDescent="0.25">
      <c r="B49" s="2"/>
      <c r="C49" s="20"/>
      <c r="D49" s="107" t="s">
        <v>16</v>
      </c>
      <c r="E49" s="112" t="s">
        <v>55</v>
      </c>
      <c r="F49" s="152"/>
      <c r="G49" s="153"/>
      <c r="H49" s="153"/>
      <c r="I49" s="153"/>
      <c r="J49" s="153"/>
      <c r="K49" s="153"/>
      <c r="L49" s="153"/>
      <c r="M49" s="153"/>
      <c r="N49" s="153"/>
      <c r="O49" s="153"/>
      <c r="P49" s="153"/>
      <c r="Q49" s="154"/>
      <c r="R49" s="124">
        <f t="shared" si="1"/>
        <v>0</v>
      </c>
      <c r="S49" s="40"/>
      <c r="T49" s="4"/>
    </row>
    <row r="50" spans="2:20" x14ac:dyDescent="0.25">
      <c r="B50" s="2"/>
      <c r="C50" s="20"/>
      <c r="D50" s="118" t="s">
        <v>16</v>
      </c>
      <c r="E50" s="119" t="s">
        <v>57</v>
      </c>
      <c r="F50" s="195"/>
      <c r="G50" s="196"/>
      <c r="H50" s="196"/>
      <c r="I50" s="196"/>
      <c r="J50" s="196"/>
      <c r="K50" s="196"/>
      <c r="L50" s="196"/>
      <c r="M50" s="196"/>
      <c r="N50" s="196"/>
      <c r="O50" s="196"/>
      <c r="P50" s="196"/>
      <c r="Q50" s="197"/>
      <c r="R50" s="140">
        <f t="shared" si="1"/>
        <v>0</v>
      </c>
      <c r="S50" s="40"/>
      <c r="T50" s="4"/>
    </row>
    <row r="51" spans="2:20" s="3" customFormat="1" ht="16.5" thickBot="1" x14ac:dyDescent="0.3">
      <c r="B51" s="2"/>
      <c r="C51" s="20"/>
      <c r="D51" s="108" t="s">
        <v>16</v>
      </c>
      <c r="E51" s="113" t="s">
        <v>80</v>
      </c>
      <c r="F51" s="206" t="str">
        <f>IFERROR(F48/F49,"")</f>
        <v/>
      </c>
      <c r="G51" s="207" t="str">
        <f t="shared" ref="G51:Q51" si="9">IFERROR(G48/G49,"")</f>
        <v/>
      </c>
      <c r="H51" s="207" t="str">
        <f t="shared" si="9"/>
        <v/>
      </c>
      <c r="I51" s="207" t="str">
        <f t="shared" si="9"/>
        <v/>
      </c>
      <c r="J51" s="207" t="str">
        <f t="shared" si="9"/>
        <v/>
      </c>
      <c r="K51" s="207" t="str">
        <f t="shared" si="9"/>
        <v/>
      </c>
      <c r="L51" s="207" t="str">
        <f t="shared" si="9"/>
        <v/>
      </c>
      <c r="M51" s="207" t="str">
        <f t="shared" si="9"/>
        <v/>
      </c>
      <c r="N51" s="207" t="str">
        <f t="shared" si="9"/>
        <v/>
      </c>
      <c r="O51" s="207" t="str">
        <f t="shared" si="9"/>
        <v/>
      </c>
      <c r="P51" s="207" t="str">
        <f t="shared" si="9"/>
        <v/>
      </c>
      <c r="Q51" s="208" t="str">
        <f t="shared" si="9"/>
        <v/>
      </c>
      <c r="R51" s="198">
        <f>IFERROR(R48/R49,0)</f>
        <v>0</v>
      </c>
      <c r="S51" s="40"/>
      <c r="T51" s="4"/>
    </row>
    <row r="52" spans="2:20" s="3" customFormat="1" x14ac:dyDescent="0.25">
      <c r="B52" s="2"/>
      <c r="C52" s="20"/>
      <c r="D52" s="331" t="s">
        <v>128</v>
      </c>
      <c r="E52" s="117" t="s">
        <v>54</v>
      </c>
      <c r="F52" s="147"/>
      <c r="G52" s="148"/>
      <c r="H52" s="148"/>
      <c r="I52" s="148"/>
      <c r="J52" s="148"/>
      <c r="K52" s="148"/>
      <c r="L52" s="148"/>
      <c r="M52" s="148"/>
      <c r="N52" s="148"/>
      <c r="O52" s="148"/>
      <c r="P52" s="148"/>
      <c r="Q52" s="149"/>
      <c r="R52" s="122">
        <f t="shared" ref="R52:R55" si="10">SUM(F52:Q52)</f>
        <v>0</v>
      </c>
      <c r="S52" s="40"/>
      <c r="T52" s="4"/>
    </row>
    <row r="53" spans="2:20" s="3" customFormat="1" x14ac:dyDescent="0.25">
      <c r="B53" s="2"/>
      <c r="C53" s="20"/>
      <c r="D53" s="326" t="s">
        <v>128</v>
      </c>
      <c r="E53" s="112" t="s">
        <v>56</v>
      </c>
      <c r="F53" s="150"/>
      <c r="G53" s="146"/>
      <c r="H53" s="146"/>
      <c r="I53" s="146"/>
      <c r="J53" s="146"/>
      <c r="K53" s="146"/>
      <c r="L53" s="146"/>
      <c r="M53" s="146"/>
      <c r="N53" s="146"/>
      <c r="O53" s="146"/>
      <c r="P53" s="146"/>
      <c r="Q53" s="151"/>
      <c r="R53" s="123">
        <f t="shared" si="10"/>
        <v>0</v>
      </c>
      <c r="S53" s="40"/>
      <c r="T53" s="4"/>
    </row>
    <row r="54" spans="2:20" s="3" customFormat="1" x14ac:dyDescent="0.25">
      <c r="B54" s="2"/>
      <c r="C54" s="20"/>
      <c r="D54" s="326" t="s">
        <v>128</v>
      </c>
      <c r="E54" s="112" t="s">
        <v>55</v>
      </c>
      <c r="F54" s="152"/>
      <c r="G54" s="153"/>
      <c r="H54" s="153"/>
      <c r="I54" s="153"/>
      <c r="J54" s="153"/>
      <c r="K54" s="153"/>
      <c r="L54" s="153"/>
      <c r="M54" s="153"/>
      <c r="N54" s="153"/>
      <c r="O54" s="153"/>
      <c r="P54" s="153"/>
      <c r="Q54" s="154"/>
      <c r="R54" s="124">
        <f t="shared" si="10"/>
        <v>0</v>
      </c>
      <c r="S54" s="40"/>
      <c r="T54" s="4"/>
    </row>
    <row r="55" spans="2:20" s="3" customFormat="1" x14ac:dyDescent="0.25">
      <c r="B55" s="2"/>
      <c r="C55" s="20"/>
      <c r="D55" s="327" t="s">
        <v>128</v>
      </c>
      <c r="E55" s="119" t="s">
        <v>57</v>
      </c>
      <c r="F55" s="195"/>
      <c r="G55" s="196"/>
      <c r="H55" s="196"/>
      <c r="I55" s="196"/>
      <c r="J55" s="196"/>
      <c r="K55" s="196"/>
      <c r="L55" s="196"/>
      <c r="M55" s="196"/>
      <c r="N55" s="196"/>
      <c r="O55" s="196"/>
      <c r="P55" s="196"/>
      <c r="Q55" s="197"/>
      <c r="R55" s="140">
        <f t="shared" si="10"/>
        <v>0</v>
      </c>
      <c r="S55" s="40"/>
      <c r="T55" s="4"/>
    </row>
    <row r="56" spans="2:20" s="3" customFormat="1" ht="16.5" thickBot="1" x14ac:dyDescent="0.3">
      <c r="B56" s="2"/>
      <c r="C56" s="20"/>
      <c r="D56" s="332" t="s">
        <v>128</v>
      </c>
      <c r="E56" s="113" t="s">
        <v>80</v>
      </c>
      <c r="F56" s="206" t="str">
        <f>IFERROR(F53/F54,"")</f>
        <v/>
      </c>
      <c r="G56" s="207" t="str">
        <f t="shared" ref="G56:Q56" si="11">IFERROR(G53/G54,"")</f>
        <v/>
      </c>
      <c r="H56" s="207" t="str">
        <f t="shared" si="11"/>
        <v/>
      </c>
      <c r="I56" s="207" t="str">
        <f t="shared" si="11"/>
        <v/>
      </c>
      <c r="J56" s="207" t="str">
        <f t="shared" si="11"/>
        <v/>
      </c>
      <c r="K56" s="207" t="str">
        <f t="shared" si="11"/>
        <v/>
      </c>
      <c r="L56" s="207" t="str">
        <f t="shared" si="11"/>
        <v/>
      </c>
      <c r="M56" s="207" t="str">
        <f t="shared" si="11"/>
        <v/>
      </c>
      <c r="N56" s="207" t="str">
        <f t="shared" si="11"/>
        <v/>
      </c>
      <c r="O56" s="207" t="str">
        <f t="shared" si="11"/>
        <v/>
      </c>
      <c r="P56" s="207" t="str">
        <f t="shared" si="11"/>
        <v/>
      </c>
      <c r="Q56" s="208" t="str">
        <f t="shared" si="11"/>
        <v/>
      </c>
      <c r="R56" s="198">
        <f>IFERROR(R53/R54,0)</f>
        <v>0</v>
      </c>
      <c r="S56" s="40"/>
      <c r="T56" s="4"/>
    </row>
    <row r="57" spans="2:20" s="3" customFormat="1" x14ac:dyDescent="0.25">
      <c r="B57" s="2"/>
      <c r="C57" s="20"/>
      <c r="D57" s="116" t="s">
        <v>17</v>
      </c>
      <c r="E57" s="117" t="s">
        <v>54</v>
      </c>
      <c r="F57" s="188"/>
      <c r="G57" s="189"/>
      <c r="H57" s="189"/>
      <c r="I57" s="189"/>
      <c r="J57" s="189"/>
      <c r="K57" s="189"/>
      <c r="L57" s="189"/>
      <c r="M57" s="189"/>
      <c r="N57" s="189"/>
      <c r="O57" s="189"/>
      <c r="P57" s="189"/>
      <c r="Q57" s="190"/>
      <c r="R57" s="191"/>
      <c r="S57" s="40"/>
      <c r="T57" s="4"/>
    </row>
    <row r="58" spans="2:20" s="3" customFormat="1" x14ac:dyDescent="0.25">
      <c r="B58" s="2"/>
      <c r="C58" s="20"/>
      <c r="D58" s="107" t="s">
        <v>17</v>
      </c>
      <c r="E58" s="112" t="s">
        <v>56</v>
      </c>
      <c r="F58" s="150"/>
      <c r="G58" s="146"/>
      <c r="H58" s="146"/>
      <c r="I58" s="146"/>
      <c r="J58" s="146"/>
      <c r="K58" s="146"/>
      <c r="L58" s="146"/>
      <c r="M58" s="146"/>
      <c r="N58" s="146"/>
      <c r="O58" s="146"/>
      <c r="P58" s="146"/>
      <c r="Q58" s="151"/>
      <c r="R58" s="123">
        <f t="shared" ref="R58:R59" si="12">SUM(F58:Q58)</f>
        <v>0</v>
      </c>
      <c r="S58" s="40"/>
      <c r="T58" s="4"/>
    </row>
    <row r="59" spans="2:20" s="3" customFormat="1" x14ac:dyDescent="0.25">
      <c r="B59" s="2"/>
      <c r="C59" s="20"/>
      <c r="D59" s="107" t="s">
        <v>17</v>
      </c>
      <c r="E59" s="112" t="s">
        <v>55</v>
      </c>
      <c r="F59" s="152"/>
      <c r="G59" s="153"/>
      <c r="H59" s="153"/>
      <c r="I59" s="153"/>
      <c r="J59" s="153"/>
      <c r="K59" s="153"/>
      <c r="L59" s="153"/>
      <c r="M59" s="153"/>
      <c r="N59" s="153"/>
      <c r="O59" s="153"/>
      <c r="P59" s="153"/>
      <c r="Q59" s="154"/>
      <c r="R59" s="124">
        <f t="shared" si="12"/>
        <v>0</v>
      </c>
      <c r="S59" s="40"/>
      <c r="T59" s="4"/>
    </row>
    <row r="60" spans="2:20" s="3" customFormat="1" x14ac:dyDescent="0.25">
      <c r="B60" s="2"/>
      <c r="C60" s="20"/>
      <c r="D60" s="118" t="s">
        <v>17</v>
      </c>
      <c r="E60" s="119" t="s">
        <v>57</v>
      </c>
      <c r="F60" s="199"/>
      <c r="G60" s="200"/>
      <c r="H60" s="200"/>
      <c r="I60" s="200"/>
      <c r="J60" s="200"/>
      <c r="K60" s="200"/>
      <c r="L60" s="200"/>
      <c r="M60" s="200"/>
      <c r="N60" s="200"/>
      <c r="O60" s="200"/>
      <c r="P60" s="200"/>
      <c r="Q60" s="201"/>
      <c r="R60" s="202"/>
      <c r="S60" s="40"/>
      <c r="T60" s="4"/>
    </row>
    <row r="61" spans="2:20" s="3" customFormat="1" ht="16.5" thickBot="1" x14ac:dyDescent="0.3">
      <c r="B61" s="2"/>
      <c r="C61" s="20"/>
      <c r="D61" s="108" t="s">
        <v>17</v>
      </c>
      <c r="E61" s="113" t="s">
        <v>80</v>
      </c>
      <c r="F61" s="206" t="str">
        <f>IFERROR(F58/F59,"")</f>
        <v/>
      </c>
      <c r="G61" s="207" t="str">
        <f t="shared" ref="G61:Q61" si="13">IFERROR(G58/G59,"")</f>
        <v/>
      </c>
      <c r="H61" s="207" t="str">
        <f t="shared" si="13"/>
        <v/>
      </c>
      <c r="I61" s="207" t="str">
        <f t="shared" si="13"/>
        <v/>
      </c>
      <c r="J61" s="207" t="str">
        <f t="shared" si="13"/>
        <v/>
      </c>
      <c r="K61" s="207" t="str">
        <f t="shared" si="13"/>
        <v/>
      </c>
      <c r="L61" s="207" t="str">
        <f t="shared" si="13"/>
        <v/>
      </c>
      <c r="M61" s="207" t="str">
        <f t="shared" si="13"/>
        <v/>
      </c>
      <c r="N61" s="207" t="str">
        <f t="shared" si="13"/>
        <v/>
      </c>
      <c r="O61" s="207" t="str">
        <f t="shared" si="13"/>
        <v/>
      </c>
      <c r="P61" s="207" t="str">
        <f t="shared" si="13"/>
        <v/>
      </c>
      <c r="Q61" s="208" t="str">
        <f t="shared" si="13"/>
        <v/>
      </c>
      <c r="R61" s="198">
        <f>IFERROR(R58/R59,0)</f>
        <v>0</v>
      </c>
      <c r="S61" s="40"/>
      <c r="T61" s="4"/>
    </row>
    <row r="62" spans="2:20" s="3" customFormat="1" x14ac:dyDescent="0.25">
      <c r="B62" s="2"/>
      <c r="C62" s="20"/>
      <c r="D62" s="116" t="s">
        <v>50</v>
      </c>
      <c r="E62" s="117" t="s">
        <v>54</v>
      </c>
      <c r="F62" s="188"/>
      <c r="G62" s="189"/>
      <c r="H62" s="189"/>
      <c r="I62" s="189"/>
      <c r="J62" s="189"/>
      <c r="K62" s="189"/>
      <c r="L62" s="189"/>
      <c r="M62" s="189"/>
      <c r="N62" s="189"/>
      <c r="O62" s="189"/>
      <c r="P62" s="189"/>
      <c r="Q62" s="190"/>
      <c r="R62" s="191"/>
      <c r="S62" s="40"/>
      <c r="T62" s="4"/>
    </row>
    <row r="63" spans="2:20" s="3" customFormat="1" x14ac:dyDescent="0.25">
      <c r="B63" s="2"/>
      <c r="C63" s="20"/>
      <c r="D63" s="107" t="s">
        <v>50</v>
      </c>
      <c r="E63" s="112" t="s">
        <v>56</v>
      </c>
      <c r="F63" s="150"/>
      <c r="G63" s="146"/>
      <c r="H63" s="146"/>
      <c r="I63" s="146"/>
      <c r="J63" s="146"/>
      <c r="K63" s="146"/>
      <c r="L63" s="146"/>
      <c r="M63" s="146"/>
      <c r="N63" s="146"/>
      <c r="O63" s="146"/>
      <c r="P63" s="146"/>
      <c r="Q63" s="151"/>
      <c r="R63" s="123">
        <f t="shared" si="1"/>
        <v>0</v>
      </c>
      <c r="S63" s="40"/>
      <c r="T63" s="4"/>
    </row>
    <row r="64" spans="2:20" s="3" customFormat="1" x14ac:dyDescent="0.25">
      <c r="B64" s="2"/>
      <c r="C64" s="20"/>
      <c r="D64" s="107" t="s">
        <v>50</v>
      </c>
      <c r="E64" s="112" t="s">
        <v>55</v>
      </c>
      <c r="F64" s="152"/>
      <c r="G64" s="153"/>
      <c r="H64" s="153"/>
      <c r="I64" s="153"/>
      <c r="J64" s="153"/>
      <c r="K64" s="153"/>
      <c r="L64" s="153"/>
      <c r="M64" s="153"/>
      <c r="N64" s="153"/>
      <c r="O64" s="153"/>
      <c r="P64" s="153"/>
      <c r="Q64" s="154"/>
      <c r="R64" s="124">
        <f t="shared" si="1"/>
        <v>0</v>
      </c>
      <c r="S64" s="40"/>
      <c r="T64" s="4"/>
    </row>
    <row r="65" spans="1:20" x14ac:dyDescent="0.25">
      <c r="B65" s="2"/>
      <c r="C65" s="20"/>
      <c r="D65" s="118" t="s">
        <v>50</v>
      </c>
      <c r="E65" s="119" t="s">
        <v>57</v>
      </c>
      <c r="F65" s="199"/>
      <c r="G65" s="200"/>
      <c r="H65" s="200"/>
      <c r="I65" s="200"/>
      <c r="J65" s="200"/>
      <c r="K65" s="200"/>
      <c r="L65" s="200"/>
      <c r="M65" s="200"/>
      <c r="N65" s="200"/>
      <c r="O65" s="200"/>
      <c r="P65" s="200"/>
      <c r="Q65" s="201"/>
      <c r="R65" s="202"/>
      <c r="S65" s="40"/>
      <c r="T65" s="4"/>
    </row>
    <row r="66" spans="1:20" ht="16.5" thickBot="1" x14ac:dyDescent="0.3">
      <c r="B66" s="2"/>
      <c r="C66" s="20"/>
      <c r="D66" s="108" t="s">
        <v>50</v>
      </c>
      <c r="E66" s="113" t="s">
        <v>80</v>
      </c>
      <c r="F66" s="206" t="str">
        <f>IFERROR(F63/F64,"")</f>
        <v/>
      </c>
      <c r="G66" s="207" t="str">
        <f t="shared" ref="G66:Q66" si="14">IFERROR(G63/G64,"")</f>
        <v/>
      </c>
      <c r="H66" s="207" t="str">
        <f t="shared" si="14"/>
        <v/>
      </c>
      <c r="I66" s="207" t="str">
        <f t="shared" si="14"/>
        <v/>
      </c>
      <c r="J66" s="207" t="str">
        <f t="shared" si="14"/>
        <v/>
      </c>
      <c r="K66" s="207" t="str">
        <f t="shared" si="14"/>
        <v/>
      </c>
      <c r="L66" s="207" t="str">
        <f t="shared" si="14"/>
        <v/>
      </c>
      <c r="M66" s="207" t="str">
        <f t="shared" si="14"/>
        <v/>
      </c>
      <c r="N66" s="207" t="str">
        <f t="shared" si="14"/>
        <v/>
      </c>
      <c r="O66" s="207" t="str">
        <f t="shared" si="14"/>
        <v/>
      </c>
      <c r="P66" s="207" t="str">
        <f t="shared" si="14"/>
        <v/>
      </c>
      <c r="Q66" s="208" t="str">
        <f t="shared" si="14"/>
        <v/>
      </c>
      <c r="R66" s="198">
        <f>IFERROR(R63/R64,0)</f>
        <v>0</v>
      </c>
      <c r="S66" s="40"/>
      <c r="T66" s="4"/>
    </row>
    <row r="67" spans="1:20" x14ac:dyDescent="0.25">
      <c r="B67" s="2"/>
      <c r="C67" s="20"/>
      <c r="D67" s="116" t="s">
        <v>51</v>
      </c>
      <c r="E67" s="117" t="s">
        <v>54</v>
      </c>
      <c r="F67" s="188"/>
      <c r="G67" s="189"/>
      <c r="H67" s="189"/>
      <c r="I67" s="189"/>
      <c r="J67" s="189"/>
      <c r="K67" s="189"/>
      <c r="L67" s="189"/>
      <c r="M67" s="189"/>
      <c r="N67" s="189"/>
      <c r="O67" s="189"/>
      <c r="P67" s="189"/>
      <c r="Q67" s="190"/>
      <c r="R67" s="191"/>
      <c r="S67" s="40"/>
      <c r="T67" s="4"/>
    </row>
    <row r="68" spans="1:20" x14ac:dyDescent="0.25">
      <c r="B68" s="2"/>
      <c r="C68" s="20"/>
      <c r="D68" s="107" t="s">
        <v>51</v>
      </c>
      <c r="E68" s="112" t="s">
        <v>56</v>
      </c>
      <c r="F68" s="150"/>
      <c r="G68" s="146"/>
      <c r="H68" s="146"/>
      <c r="I68" s="146"/>
      <c r="J68" s="146"/>
      <c r="K68" s="146"/>
      <c r="L68" s="146"/>
      <c r="M68" s="146"/>
      <c r="N68" s="146"/>
      <c r="O68" s="146"/>
      <c r="P68" s="146"/>
      <c r="Q68" s="151"/>
      <c r="R68" s="123">
        <f t="shared" si="1"/>
        <v>0</v>
      </c>
      <c r="S68" s="40"/>
      <c r="T68" s="4"/>
    </row>
    <row r="69" spans="1:20" x14ac:dyDescent="0.25">
      <c r="B69" s="2"/>
      <c r="C69" s="20"/>
      <c r="D69" s="107" t="s">
        <v>51</v>
      </c>
      <c r="E69" s="112" t="s">
        <v>55</v>
      </c>
      <c r="F69" s="152"/>
      <c r="G69" s="153"/>
      <c r="H69" s="153"/>
      <c r="I69" s="153"/>
      <c r="J69" s="153"/>
      <c r="K69" s="153"/>
      <c r="L69" s="153"/>
      <c r="M69" s="153"/>
      <c r="N69" s="153"/>
      <c r="O69" s="153"/>
      <c r="P69" s="153"/>
      <c r="Q69" s="154"/>
      <c r="R69" s="124">
        <f t="shared" si="1"/>
        <v>0</v>
      </c>
      <c r="S69" s="40"/>
      <c r="T69" s="4"/>
    </row>
    <row r="70" spans="1:20" x14ac:dyDescent="0.25">
      <c r="B70" s="2"/>
      <c r="C70" s="20"/>
      <c r="D70" s="118" t="s">
        <v>51</v>
      </c>
      <c r="E70" s="119" t="s">
        <v>57</v>
      </c>
      <c r="F70" s="199"/>
      <c r="G70" s="200"/>
      <c r="H70" s="200"/>
      <c r="I70" s="200"/>
      <c r="J70" s="200"/>
      <c r="K70" s="200"/>
      <c r="L70" s="200"/>
      <c r="M70" s="200"/>
      <c r="N70" s="200"/>
      <c r="O70" s="200"/>
      <c r="P70" s="200"/>
      <c r="Q70" s="201"/>
      <c r="R70" s="202"/>
      <c r="S70" s="40"/>
      <c r="T70" s="4"/>
    </row>
    <row r="71" spans="1:20" ht="16.5" thickBot="1" x14ac:dyDescent="0.3">
      <c r="B71" s="2"/>
      <c r="C71" s="20"/>
      <c r="D71" s="108" t="s">
        <v>51</v>
      </c>
      <c r="E71" s="113" t="s">
        <v>80</v>
      </c>
      <c r="F71" s="206" t="str">
        <f>IFERROR(F68/F69,"")</f>
        <v/>
      </c>
      <c r="G71" s="207" t="str">
        <f t="shared" ref="G71:Q71" si="15">IFERROR(G68/G69,"")</f>
        <v/>
      </c>
      <c r="H71" s="207" t="str">
        <f t="shared" si="15"/>
        <v/>
      </c>
      <c r="I71" s="207" t="str">
        <f t="shared" si="15"/>
        <v/>
      </c>
      <c r="J71" s="207" t="str">
        <f t="shared" si="15"/>
        <v/>
      </c>
      <c r="K71" s="207" t="str">
        <f t="shared" si="15"/>
        <v/>
      </c>
      <c r="L71" s="207" t="str">
        <f t="shared" si="15"/>
        <v/>
      </c>
      <c r="M71" s="207" t="str">
        <f t="shared" si="15"/>
        <v/>
      </c>
      <c r="N71" s="207" t="str">
        <f t="shared" si="15"/>
        <v/>
      </c>
      <c r="O71" s="207" t="str">
        <f t="shared" si="15"/>
        <v/>
      </c>
      <c r="P71" s="207" t="str">
        <f t="shared" si="15"/>
        <v/>
      </c>
      <c r="Q71" s="208" t="str">
        <f t="shared" si="15"/>
        <v/>
      </c>
      <c r="R71" s="198">
        <f>IFERROR(R68/R69,0)</f>
        <v>0</v>
      </c>
      <c r="S71" s="40"/>
      <c r="T71" s="4"/>
    </row>
    <row r="72" spans="1:20" x14ac:dyDescent="0.25">
      <c r="B72" s="2"/>
      <c r="C72" s="20"/>
      <c r="D72" s="116" t="s">
        <v>81</v>
      </c>
      <c r="E72" s="117" t="s">
        <v>54</v>
      </c>
      <c r="F72" s="147"/>
      <c r="G72" s="148"/>
      <c r="H72" s="148"/>
      <c r="I72" s="148"/>
      <c r="J72" s="148"/>
      <c r="K72" s="148"/>
      <c r="L72" s="148"/>
      <c r="M72" s="148"/>
      <c r="N72" s="148"/>
      <c r="O72" s="148"/>
      <c r="P72" s="148"/>
      <c r="Q72" s="149"/>
      <c r="R72" s="122">
        <f t="shared" si="1"/>
        <v>0</v>
      </c>
      <c r="S72" s="40"/>
      <c r="T72" s="4"/>
    </row>
    <row r="73" spans="1:20" x14ac:dyDescent="0.25">
      <c r="B73" s="2"/>
      <c r="C73" s="20"/>
      <c r="D73" s="107" t="s">
        <v>81</v>
      </c>
      <c r="E73" s="112" t="s">
        <v>56</v>
      </c>
      <c r="F73" s="150"/>
      <c r="G73" s="146"/>
      <c r="H73" s="146"/>
      <c r="I73" s="146"/>
      <c r="J73" s="146"/>
      <c r="K73" s="146"/>
      <c r="L73" s="146"/>
      <c r="M73" s="146"/>
      <c r="N73" s="146"/>
      <c r="O73" s="146"/>
      <c r="P73" s="146"/>
      <c r="Q73" s="151"/>
      <c r="R73" s="123">
        <f t="shared" si="1"/>
        <v>0</v>
      </c>
      <c r="S73" s="40"/>
      <c r="T73" s="4"/>
    </row>
    <row r="74" spans="1:20" x14ac:dyDescent="0.25">
      <c r="B74" s="2"/>
      <c r="C74" s="20"/>
      <c r="D74" s="107" t="s">
        <v>81</v>
      </c>
      <c r="E74" s="112" t="s">
        <v>55</v>
      </c>
      <c r="F74" s="152"/>
      <c r="G74" s="153"/>
      <c r="H74" s="153"/>
      <c r="I74" s="153"/>
      <c r="J74" s="153"/>
      <c r="K74" s="153"/>
      <c r="L74" s="153"/>
      <c r="M74" s="153"/>
      <c r="N74" s="153"/>
      <c r="O74" s="153"/>
      <c r="P74" s="153"/>
      <c r="Q74" s="154"/>
      <c r="R74" s="124">
        <f t="shared" si="1"/>
        <v>0</v>
      </c>
      <c r="S74" s="40"/>
      <c r="T74" s="4"/>
    </row>
    <row r="75" spans="1:20" x14ac:dyDescent="0.25">
      <c r="B75" s="2"/>
      <c r="C75" s="20"/>
      <c r="D75" s="118" t="s">
        <v>81</v>
      </c>
      <c r="E75" s="119" t="s">
        <v>57</v>
      </c>
      <c r="F75" s="195"/>
      <c r="G75" s="196"/>
      <c r="H75" s="196"/>
      <c r="I75" s="196"/>
      <c r="J75" s="196"/>
      <c r="K75" s="196"/>
      <c r="L75" s="196"/>
      <c r="M75" s="196"/>
      <c r="N75" s="196"/>
      <c r="O75" s="196"/>
      <c r="P75" s="196"/>
      <c r="Q75" s="197"/>
      <c r="R75" s="140">
        <f t="shared" si="1"/>
        <v>0</v>
      </c>
      <c r="S75" s="40"/>
      <c r="T75" s="4"/>
    </row>
    <row r="76" spans="1:20" ht="16.5" thickBot="1" x14ac:dyDescent="0.3">
      <c r="B76" s="2"/>
      <c r="C76" s="20"/>
      <c r="D76" s="108" t="s">
        <v>81</v>
      </c>
      <c r="E76" s="113" t="s">
        <v>80</v>
      </c>
      <c r="F76" s="206" t="str">
        <f>IFERROR(F73/F74,"")</f>
        <v/>
      </c>
      <c r="G76" s="207" t="str">
        <f t="shared" ref="G76:Q76" si="16">IFERROR(G73/G74,"")</f>
        <v/>
      </c>
      <c r="H76" s="207" t="str">
        <f t="shared" si="16"/>
        <v/>
      </c>
      <c r="I76" s="207" t="str">
        <f t="shared" si="16"/>
        <v/>
      </c>
      <c r="J76" s="207" t="str">
        <f t="shared" si="16"/>
        <v/>
      </c>
      <c r="K76" s="207" t="str">
        <f t="shared" si="16"/>
        <v/>
      </c>
      <c r="L76" s="207" t="str">
        <f t="shared" si="16"/>
        <v/>
      </c>
      <c r="M76" s="207" t="str">
        <f t="shared" si="16"/>
        <v/>
      </c>
      <c r="N76" s="207" t="str">
        <f t="shared" si="16"/>
        <v/>
      </c>
      <c r="O76" s="207" t="str">
        <f t="shared" si="16"/>
        <v/>
      </c>
      <c r="P76" s="207" t="str">
        <f t="shared" si="16"/>
        <v/>
      </c>
      <c r="Q76" s="208" t="str">
        <f t="shared" si="16"/>
        <v/>
      </c>
      <c r="R76" s="198">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D4</f>
        <v>Upstate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D6</f>
        <v xml:space="preserve">Contractor Name : </v>
      </c>
      <c r="E83" s="28"/>
      <c r="F83" s="6"/>
      <c r="G83" s="6"/>
      <c r="H83" s="6"/>
      <c r="I83" s="6"/>
      <c r="J83" s="6"/>
      <c r="K83" s="6"/>
      <c r="L83" s="6"/>
      <c r="M83" s="6"/>
      <c r="N83" s="6"/>
      <c r="O83" s="6"/>
      <c r="P83" s="6"/>
      <c r="Q83" s="6"/>
      <c r="R83" s="6"/>
      <c r="S83" s="6"/>
      <c r="T83" s="4"/>
    </row>
    <row r="84" spans="1:27" x14ac:dyDescent="0.25">
      <c r="A84" s="1"/>
      <c r="B84" s="2"/>
      <c r="D84" s="63" t="str">
        <f>D7</f>
        <v>Contract Year 3 : 08/01/2024 - 07/31/2025</v>
      </c>
      <c r="E84" s="63"/>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8"/>
      <c r="D86" s="19" t="s">
        <v>59</v>
      </c>
      <c r="E86" s="103"/>
      <c r="F86" s="8"/>
      <c r="G86" s="8"/>
      <c r="H86" s="8"/>
      <c r="I86" s="8"/>
      <c r="J86" s="8"/>
      <c r="K86" s="8"/>
      <c r="L86" s="8"/>
      <c r="M86" s="8"/>
      <c r="N86" s="8"/>
      <c r="O86" s="8"/>
      <c r="P86" s="9"/>
      <c r="Q86" s="10"/>
      <c r="R86" s="69"/>
      <c r="S86" s="70"/>
      <c r="T86" s="4"/>
    </row>
    <row r="87" spans="1:27" ht="16.5" thickBot="1" x14ac:dyDescent="0.3">
      <c r="B87" s="2"/>
      <c r="C87" s="20"/>
      <c r="S87" s="71"/>
      <c r="T87" s="4"/>
    </row>
    <row r="88" spans="1:27" ht="16.5" thickBot="1" x14ac:dyDescent="0.3">
      <c r="B88" s="2"/>
      <c r="C88" s="20"/>
      <c r="D88" s="104" t="s">
        <v>52</v>
      </c>
      <c r="E88" s="110" t="s">
        <v>53</v>
      </c>
      <c r="F88" s="109">
        <f>F$11</f>
        <v>45505</v>
      </c>
      <c r="G88" s="105">
        <f t="shared" ref="G88:Q88" si="17">G$11</f>
        <v>45536</v>
      </c>
      <c r="H88" s="105">
        <f t="shared" si="17"/>
        <v>45566</v>
      </c>
      <c r="I88" s="105">
        <f t="shared" si="17"/>
        <v>45597</v>
      </c>
      <c r="J88" s="105">
        <f t="shared" si="17"/>
        <v>45627</v>
      </c>
      <c r="K88" s="105">
        <f t="shared" si="17"/>
        <v>45658</v>
      </c>
      <c r="L88" s="105">
        <f t="shared" si="17"/>
        <v>45689</v>
      </c>
      <c r="M88" s="105">
        <f t="shared" si="17"/>
        <v>45717</v>
      </c>
      <c r="N88" s="105">
        <f t="shared" si="17"/>
        <v>45748</v>
      </c>
      <c r="O88" s="105">
        <f t="shared" si="17"/>
        <v>45778</v>
      </c>
      <c r="P88" s="105">
        <f t="shared" si="17"/>
        <v>45809</v>
      </c>
      <c r="Q88" s="114">
        <f t="shared" si="17"/>
        <v>45839</v>
      </c>
      <c r="R88" s="115" t="s">
        <v>27</v>
      </c>
      <c r="S88" s="71"/>
      <c r="T88" s="4"/>
    </row>
    <row r="89" spans="1:27" x14ac:dyDescent="0.25">
      <c r="B89" s="2"/>
      <c r="C89" s="20"/>
      <c r="D89" s="106" t="s">
        <v>27</v>
      </c>
      <c r="E89" s="111" t="s">
        <v>54</v>
      </c>
      <c r="F89" s="128">
        <f>SUMIFS(F$12:F$76,$E$12:$E$76,$E89)</f>
        <v>0</v>
      </c>
      <c r="G89" s="129">
        <f t="shared" ref="G89:Q89" si="18">SUMIFS(G$12:G$76,$E$12:$E$76,$E89)</f>
        <v>0</v>
      </c>
      <c r="H89" s="129">
        <f t="shared" si="18"/>
        <v>0</v>
      </c>
      <c r="I89" s="129">
        <f t="shared" si="18"/>
        <v>0</v>
      </c>
      <c r="J89" s="129">
        <f t="shared" si="18"/>
        <v>0</v>
      </c>
      <c r="K89" s="129">
        <f t="shared" si="18"/>
        <v>0</v>
      </c>
      <c r="L89" s="129">
        <f t="shared" si="18"/>
        <v>0</v>
      </c>
      <c r="M89" s="129">
        <f t="shared" si="18"/>
        <v>0</v>
      </c>
      <c r="N89" s="129">
        <f t="shared" si="18"/>
        <v>0</v>
      </c>
      <c r="O89" s="129">
        <f t="shared" si="18"/>
        <v>0</v>
      </c>
      <c r="P89" s="129">
        <f t="shared" si="18"/>
        <v>0</v>
      </c>
      <c r="Q89" s="130">
        <f t="shared" si="18"/>
        <v>0</v>
      </c>
      <c r="R89" s="122">
        <f>SUM(F89:Q89)</f>
        <v>0</v>
      </c>
      <c r="S89" s="71"/>
      <c r="T89" s="4"/>
    </row>
    <row r="90" spans="1:27" x14ac:dyDescent="0.25">
      <c r="B90" s="2"/>
      <c r="C90" s="20"/>
      <c r="D90" s="107" t="s">
        <v>27</v>
      </c>
      <c r="E90" s="112" t="s">
        <v>56</v>
      </c>
      <c r="F90" s="131">
        <f>SUMIFS(F$12:F$76,$E$12:$E$76,$E90)</f>
        <v>0</v>
      </c>
      <c r="G90" s="43">
        <f t="shared" ref="G90:Q90" si="19">SUMIFS(G$12:G$76,$E$12:$E$76,$E90)</f>
        <v>0</v>
      </c>
      <c r="H90" s="43">
        <f t="shared" si="19"/>
        <v>0</v>
      </c>
      <c r="I90" s="43">
        <f t="shared" si="19"/>
        <v>0</v>
      </c>
      <c r="J90" s="43">
        <f t="shared" si="19"/>
        <v>0</v>
      </c>
      <c r="K90" s="43">
        <f t="shared" si="19"/>
        <v>0</v>
      </c>
      <c r="L90" s="43">
        <f t="shared" si="19"/>
        <v>0</v>
      </c>
      <c r="M90" s="43">
        <f t="shared" si="19"/>
        <v>0</v>
      </c>
      <c r="N90" s="43">
        <f t="shared" si="19"/>
        <v>0</v>
      </c>
      <c r="O90" s="43">
        <f t="shared" si="19"/>
        <v>0</v>
      </c>
      <c r="P90" s="43">
        <f t="shared" si="19"/>
        <v>0</v>
      </c>
      <c r="Q90" s="132">
        <f t="shared" si="19"/>
        <v>0</v>
      </c>
      <c r="R90" s="123">
        <f t="shared" ref="R90:R92" si="20">SUM(F90:Q90)</f>
        <v>0</v>
      </c>
      <c r="S90" s="71"/>
      <c r="T90" s="4"/>
    </row>
    <row r="91" spans="1:27" x14ac:dyDescent="0.25">
      <c r="B91" s="2"/>
      <c r="C91" s="20"/>
      <c r="D91" s="107" t="s">
        <v>27</v>
      </c>
      <c r="E91" s="112" t="s">
        <v>55</v>
      </c>
      <c r="F91" s="152"/>
      <c r="G91" s="153"/>
      <c r="H91" s="153"/>
      <c r="I91" s="153"/>
      <c r="J91" s="153"/>
      <c r="K91" s="153"/>
      <c r="L91" s="153"/>
      <c r="M91" s="153"/>
      <c r="N91" s="153"/>
      <c r="O91" s="153"/>
      <c r="P91" s="153"/>
      <c r="Q91" s="154"/>
      <c r="R91" s="124">
        <f t="shared" si="20"/>
        <v>0</v>
      </c>
      <c r="S91" s="71"/>
      <c r="T91" s="4"/>
    </row>
    <row r="92" spans="1:27" x14ac:dyDescent="0.25">
      <c r="B92" s="2"/>
      <c r="C92" s="20"/>
      <c r="D92" s="118" t="s">
        <v>27</v>
      </c>
      <c r="E92" s="119" t="s">
        <v>57</v>
      </c>
      <c r="F92" s="137">
        <f>SUMIFS(F$12:F$76,$E$12:$E$76,$E92)</f>
        <v>0</v>
      </c>
      <c r="G92" s="138">
        <f t="shared" ref="G92:Q92" si="21">SUMIFS(G$12:G$76,$E$12:$E$76,$E92)</f>
        <v>0</v>
      </c>
      <c r="H92" s="138">
        <f t="shared" si="21"/>
        <v>0</v>
      </c>
      <c r="I92" s="138">
        <f t="shared" si="21"/>
        <v>0</v>
      </c>
      <c r="J92" s="138">
        <f t="shared" si="21"/>
        <v>0</v>
      </c>
      <c r="K92" s="138">
        <f t="shared" si="21"/>
        <v>0</v>
      </c>
      <c r="L92" s="138">
        <f t="shared" si="21"/>
        <v>0</v>
      </c>
      <c r="M92" s="138">
        <f t="shared" si="21"/>
        <v>0</v>
      </c>
      <c r="N92" s="138">
        <f t="shared" si="21"/>
        <v>0</v>
      </c>
      <c r="O92" s="138">
        <f t="shared" si="21"/>
        <v>0</v>
      </c>
      <c r="P92" s="138">
        <f t="shared" si="21"/>
        <v>0</v>
      </c>
      <c r="Q92" s="139">
        <f t="shared" si="21"/>
        <v>0</v>
      </c>
      <c r="R92" s="140">
        <f t="shared" si="20"/>
        <v>0</v>
      </c>
      <c r="S92" s="71"/>
      <c r="T92" s="4"/>
    </row>
    <row r="93" spans="1:27" ht="16.5" thickBot="1" x14ac:dyDescent="0.3">
      <c r="B93" s="2"/>
      <c r="C93" s="20"/>
      <c r="D93" s="108" t="s">
        <v>27</v>
      </c>
      <c r="E93" s="113" t="s">
        <v>80</v>
      </c>
      <c r="F93" s="203">
        <f>IFERROR(F90/F91,0)</f>
        <v>0</v>
      </c>
      <c r="G93" s="204">
        <f t="shared" ref="G93:R93" si="22">IFERROR(G90/G91,0)</f>
        <v>0</v>
      </c>
      <c r="H93" s="204">
        <f t="shared" si="22"/>
        <v>0</v>
      </c>
      <c r="I93" s="204">
        <f t="shared" si="22"/>
        <v>0</v>
      </c>
      <c r="J93" s="204">
        <f t="shared" si="22"/>
        <v>0</v>
      </c>
      <c r="K93" s="204">
        <f t="shared" si="22"/>
        <v>0</v>
      </c>
      <c r="L93" s="204">
        <f t="shared" si="22"/>
        <v>0</v>
      </c>
      <c r="M93" s="204">
        <f t="shared" si="22"/>
        <v>0</v>
      </c>
      <c r="N93" s="204">
        <f t="shared" si="22"/>
        <v>0</v>
      </c>
      <c r="O93" s="204">
        <f t="shared" si="22"/>
        <v>0</v>
      </c>
      <c r="P93" s="204">
        <f t="shared" si="22"/>
        <v>0</v>
      </c>
      <c r="Q93" s="205">
        <f t="shared" si="22"/>
        <v>0</v>
      </c>
      <c r="R93" s="198">
        <f t="shared" si="22"/>
        <v>0</v>
      </c>
      <c r="S93" s="71"/>
      <c r="T93" s="4"/>
    </row>
    <row r="94" spans="1:27" ht="16.5" thickBot="1" x14ac:dyDescent="0.3">
      <c r="B94" s="2"/>
      <c r="C94" s="20"/>
      <c r="S94" s="71"/>
      <c r="T94" s="4"/>
    </row>
    <row r="95" spans="1:27" ht="16.5" thickBot="1" x14ac:dyDescent="0.3">
      <c r="B95" s="2"/>
      <c r="C95" s="20"/>
      <c r="D95" s="180" t="s">
        <v>63</v>
      </c>
      <c r="E95" s="135" t="s">
        <v>60</v>
      </c>
      <c r="F95" s="109">
        <f>F$11</f>
        <v>45505</v>
      </c>
      <c r="G95" s="105">
        <f t="shared" ref="G95:Q95" si="23">G$11</f>
        <v>45536</v>
      </c>
      <c r="H95" s="105">
        <f t="shared" si="23"/>
        <v>45566</v>
      </c>
      <c r="I95" s="105">
        <f t="shared" si="23"/>
        <v>45597</v>
      </c>
      <c r="J95" s="105">
        <f t="shared" si="23"/>
        <v>45627</v>
      </c>
      <c r="K95" s="105">
        <f t="shared" si="23"/>
        <v>45658</v>
      </c>
      <c r="L95" s="105">
        <f t="shared" si="23"/>
        <v>45689</v>
      </c>
      <c r="M95" s="105">
        <f t="shared" si="23"/>
        <v>45717</v>
      </c>
      <c r="N95" s="105">
        <f t="shared" si="23"/>
        <v>45748</v>
      </c>
      <c r="O95" s="105">
        <f t="shared" si="23"/>
        <v>45778</v>
      </c>
      <c r="P95" s="105">
        <f t="shared" si="23"/>
        <v>45809</v>
      </c>
      <c r="Q95" s="114">
        <f t="shared" si="23"/>
        <v>45839</v>
      </c>
      <c r="R95" s="115" t="s">
        <v>27</v>
      </c>
      <c r="S95" s="71"/>
      <c r="T95" s="4"/>
    </row>
    <row r="96" spans="1:27" x14ac:dyDescent="0.25">
      <c r="B96" s="2"/>
      <c r="C96" s="20"/>
      <c r="D96" s="106" t="s">
        <v>64</v>
      </c>
      <c r="E96" s="134" t="s">
        <v>131</v>
      </c>
      <c r="F96" s="126">
        <f t="shared" ref="F96:Q96" si="24">F90</f>
        <v>0</v>
      </c>
      <c r="G96" s="120">
        <f t="shared" si="24"/>
        <v>0</v>
      </c>
      <c r="H96" s="120">
        <f t="shared" si="24"/>
        <v>0</v>
      </c>
      <c r="I96" s="120">
        <f t="shared" si="24"/>
        <v>0</v>
      </c>
      <c r="J96" s="120">
        <f t="shared" si="24"/>
        <v>0</v>
      </c>
      <c r="K96" s="120">
        <f t="shared" si="24"/>
        <v>0</v>
      </c>
      <c r="L96" s="120">
        <f t="shared" si="24"/>
        <v>0</v>
      </c>
      <c r="M96" s="120">
        <f t="shared" si="24"/>
        <v>0</v>
      </c>
      <c r="N96" s="120">
        <f t="shared" si="24"/>
        <v>0</v>
      </c>
      <c r="O96" s="120">
        <f t="shared" si="24"/>
        <v>0</v>
      </c>
      <c r="P96" s="120">
        <f t="shared" si="24"/>
        <v>0</v>
      </c>
      <c r="Q96" s="121">
        <f t="shared" si="24"/>
        <v>0</v>
      </c>
      <c r="R96" s="127">
        <f>SUM(F96:Q96)</f>
        <v>0</v>
      </c>
      <c r="S96" s="71"/>
      <c r="T96" s="4"/>
      <c r="W96"/>
      <c r="X96"/>
      <c r="Y96"/>
      <c r="Z96"/>
      <c r="AA96"/>
    </row>
    <row r="97" spans="2:27" s="3" customFormat="1" ht="16.5" thickBot="1" x14ac:dyDescent="0.3">
      <c r="B97" s="2"/>
      <c r="C97" s="20"/>
      <c r="D97" s="118" t="s">
        <v>64</v>
      </c>
      <c r="E97" s="136" t="s">
        <v>18</v>
      </c>
      <c r="F97" s="137">
        <f t="shared" ref="F97:Q97" si="25">SUM(F102,F107)</f>
        <v>1994913</v>
      </c>
      <c r="G97" s="138">
        <f t="shared" si="25"/>
        <v>1995408</v>
      </c>
      <c r="H97" s="138">
        <f t="shared" si="25"/>
        <v>1995908</v>
      </c>
      <c r="I97" s="138">
        <f t="shared" si="25"/>
        <v>1996413</v>
      </c>
      <c r="J97" s="138">
        <f t="shared" si="25"/>
        <v>1996923</v>
      </c>
      <c r="K97" s="138">
        <f t="shared" si="25"/>
        <v>1997438</v>
      </c>
      <c r="L97" s="138">
        <f t="shared" si="25"/>
        <v>1997959</v>
      </c>
      <c r="M97" s="138">
        <f t="shared" si="25"/>
        <v>1998485</v>
      </c>
      <c r="N97" s="138">
        <f t="shared" si="25"/>
        <v>1999016</v>
      </c>
      <c r="O97" s="138">
        <f t="shared" si="25"/>
        <v>1999553</v>
      </c>
      <c r="P97" s="138">
        <f t="shared" si="25"/>
        <v>2000095</v>
      </c>
      <c r="Q97" s="139">
        <f t="shared" si="25"/>
        <v>2000643</v>
      </c>
      <c r="R97" s="140">
        <f>SUM(F97:Q97)</f>
        <v>23972754</v>
      </c>
      <c r="S97" s="71"/>
      <c r="T97" s="4"/>
      <c r="V97" s="33"/>
      <c r="W97"/>
      <c r="X97"/>
      <c r="Y97"/>
      <c r="Z97"/>
      <c r="AA97"/>
    </row>
    <row r="98" spans="2:27" s="3" customFormat="1" ht="16.5" thickBot="1" x14ac:dyDescent="0.3">
      <c r="B98" s="23"/>
      <c r="C98" s="72"/>
      <c r="D98" s="125" t="s">
        <v>64</v>
      </c>
      <c r="E98" s="141" t="s">
        <v>19</v>
      </c>
      <c r="F98" s="142">
        <f t="shared" ref="F98:R98" si="26">F96/F97</f>
        <v>0</v>
      </c>
      <c r="G98" s="143">
        <f t="shared" si="26"/>
        <v>0</v>
      </c>
      <c r="H98" s="143">
        <f t="shared" si="26"/>
        <v>0</v>
      </c>
      <c r="I98" s="143">
        <f t="shared" si="26"/>
        <v>0</v>
      </c>
      <c r="J98" s="143">
        <f t="shared" si="26"/>
        <v>0</v>
      </c>
      <c r="K98" s="143">
        <f t="shared" si="26"/>
        <v>0</v>
      </c>
      <c r="L98" s="143">
        <f t="shared" si="26"/>
        <v>0</v>
      </c>
      <c r="M98" s="143">
        <f t="shared" si="26"/>
        <v>0</v>
      </c>
      <c r="N98" s="143">
        <f t="shared" si="26"/>
        <v>0</v>
      </c>
      <c r="O98" s="143">
        <f t="shared" si="26"/>
        <v>0</v>
      </c>
      <c r="P98" s="143">
        <f t="shared" si="26"/>
        <v>0</v>
      </c>
      <c r="Q98" s="144">
        <f t="shared" si="26"/>
        <v>0</v>
      </c>
      <c r="R98" s="145">
        <f t="shared" si="26"/>
        <v>0</v>
      </c>
      <c r="S98" s="71"/>
      <c r="T98" s="4"/>
      <c r="V98"/>
      <c r="W98"/>
      <c r="X98"/>
      <c r="Y98"/>
      <c r="Z98"/>
      <c r="AA98"/>
    </row>
    <row r="99" spans="2:27" s="3" customFormat="1" ht="16.5" thickBot="1" x14ac:dyDescent="0.3">
      <c r="B99" s="23"/>
      <c r="C99" s="72"/>
      <c r="D99" s="133"/>
      <c r="E99" s="133"/>
      <c r="F99" s="133"/>
      <c r="G99" s="133"/>
      <c r="H99" s="133"/>
      <c r="I99" s="133"/>
      <c r="J99" s="133"/>
      <c r="K99" s="133"/>
      <c r="L99" s="133"/>
      <c r="M99" s="133"/>
      <c r="N99" s="133"/>
      <c r="O99" s="133"/>
      <c r="P99" s="133"/>
      <c r="Q99" s="133"/>
      <c r="R99" s="133"/>
      <c r="S99" s="71"/>
      <c r="T99" s="4"/>
      <c r="V99"/>
      <c r="W99"/>
      <c r="X99"/>
      <c r="Y99"/>
      <c r="Z99"/>
      <c r="AA99"/>
    </row>
    <row r="100" spans="2:27" s="3" customFormat="1" ht="16.5" thickBot="1" x14ac:dyDescent="0.3">
      <c r="B100" s="23"/>
      <c r="C100" s="72"/>
      <c r="D100" s="180" t="s">
        <v>63</v>
      </c>
      <c r="E100" s="135" t="s">
        <v>60</v>
      </c>
      <c r="F100" s="109">
        <f>F$11</f>
        <v>45505</v>
      </c>
      <c r="G100" s="105">
        <f t="shared" ref="G100:Q100" si="27">G$11</f>
        <v>45536</v>
      </c>
      <c r="H100" s="105">
        <f t="shared" si="27"/>
        <v>45566</v>
      </c>
      <c r="I100" s="105">
        <f t="shared" si="27"/>
        <v>45597</v>
      </c>
      <c r="J100" s="105">
        <f t="shared" si="27"/>
        <v>45627</v>
      </c>
      <c r="K100" s="105">
        <f t="shared" si="27"/>
        <v>45658</v>
      </c>
      <c r="L100" s="105">
        <f t="shared" si="27"/>
        <v>45689</v>
      </c>
      <c r="M100" s="105">
        <f t="shared" si="27"/>
        <v>45717</v>
      </c>
      <c r="N100" s="105">
        <f t="shared" si="27"/>
        <v>45748</v>
      </c>
      <c r="O100" s="105">
        <f t="shared" si="27"/>
        <v>45778</v>
      </c>
      <c r="P100" s="105">
        <f t="shared" si="27"/>
        <v>45809</v>
      </c>
      <c r="Q100" s="114">
        <f t="shared" si="27"/>
        <v>45839</v>
      </c>
      <c r="R100" s="115" t="s">
        <v>27</v>
      </c>
      <c r="S100" s="71"/>
      <c r="T100" s="4"/>
      <c r="V100"/>
      <c r="W100"/>
      <c r="X100"/>
      <c r="Y100"/>
      <c r="Z100"/>
      <c r="AA100"/>
    </row>
    <row r="101" spans="2:27" s="3" customFormat="1" ht="15.95" customHeight="1" x14ac:dyDescent="0.25">
      <c r="B101" s="23"/>
      <c r="C101" s="72"/>
      <c r="D101" s="106" t="s">
        <v>61</v>
      </c>
      <c r="E101" s="134" t="s">
        <v>131</v>
      </c>
      <c r="F101" s="155"/>
      <c r="G101" s="156"/>
      <c r="H101" s="156"/>
      <c r="I101" s="156"/>
      <c r="J101" s="156"/>
      <c r="K101" s="156"/>
      <c r="L101" s="156"/>
      <c r="M101" s="156"/>
      <c r="N101" s="156"/>
      <c r="O101" s="156"/>
      <c r="P101" s="156"/>
      <c r="Q101" s="157"/>
      <c r="R101" s="127">
        <f t="shared" ref="R101:R102" si="28">SUM(F101:Q101)</f>
        <v>0</v>
      </c>
      <c r="S101" s="71"/>
      <c r="T101" s="4"/>
      <c r="V101"/>
      <c r="W101"/>
      <c r="X101"/>
      <c r="Y101"/>
      <c r="Z101"/>
      <c r="AA101"/>
    </row>
    <row r="102" spans="2:27" s="3" customFormat="1" ht="16.5" thickBot="1" x14ac:dyDescent="0.3">
      <c r="B102" s="23"/>
      <c r="C102" s="72"/>
      <c r="D102" s="118" t="s">
        <v>61</v>
      </c>
      <c r="E102" s="136" t="s">
        <v>18</v>
      </c>
      <c r="F102" s="158">
        <v>1946581</v>
      </c>
      <c r="G102" s="159">
        <v>1946581</v>
      </c>
      <c r="H102" s="159">
        <v>1946581</v>
      </c>
      <c r="I102" s="159">
        <v>1946581</v>
      </c>
      <c r="J102" s="159">
        <v>1946581</v>
      </c>
      <c r="K102" s="159">
        <v>1946581</v>
      </c>
      <c r="L102" s="159">
        <v>1946581</v>
      </c>
      <c r="M102" s="159">
        <v>1946581</v>
      </c>
      <c r="N102" s="159">
        <v>1946581</v>
      </c>
      <c r="O102" s="159">
        <v>1946581</v>
      </c>
      <c r="P102" s="159">
        <v>1946581</v>
      </c>
      <c r="Q102" s="160">
        <v>1946581</v>
      </c>
      <c r="R102" s="140">
        <f t="shared" si="28"/>
        <v>23358972</v>
      </c>
      <c r="S102" s="71"/>
      <c r="T102" s="4"/>
      <c r="V102"/>
      <c r="W102"/>
      <c r="X102"/>
      <c r="Y102"/>
      <c r="Z102"/>
      <c r="AA102"/>
    </row>
    <row r="103" spans="2:27" s="3" customFormat="1" ht="16.5" thickBot="1" x14ac:dyDescent="0.3">
      <c r="B103" s="23"/>
      <c r="C103" s="72"/>
      <c r="D103" s="125" t="s">
        <v>61</v>
      </c>
      <c r="E103" s="141" t="s">
        <v>19</v>
      </c>
      <c r="F103" s="142">
        <f t="shared" ref="F103:R103" si="29">F101/F102</f>
        <v>0</v>
      </c>
      <c r="G103" s="143">
        <f t="shared" si="29"/>
        <v>0</v>
      </c>
      <c r="H103" s="143">
        <f>H101/H102</f>
        <v>0</v>
      </c>
      <c r="I103" s="143">
        <f t="shared" si="29"/>
        <v>0</v>
      </c>
      <c r="J103" s="143">
        <f t="shared" si="29"/>
        <v>0</v>
      </c>
      <c r="K103" s="143">
        <f t="shared" si="29"/>
        <v>0</v>
      </c>
      <c r="L103" s="143">
        <f t="shared" si="29"/>
        <v>0</v>
      </c>
      <c r="M103" s="143">
        <f t="shared" si="29"/>
        <v>0</v>
      </c>
      <c r="N103" s="143">
        <f t="shared" si="29"/>
        <v>0</v>
      </c>
      <c r="O103" s="143">
        <f t="shared" si="29"/>
        <v>0</v>
      </c>
      <c r="P103" s="143">
        <f t="shared" si="29"/>
        <v>0</v>
      </c>
      <c r="Q103" s="144">
        <f t="shared" si="29"/>
        <v>0</v>
      </c>
      <c r="R103" s="145">
        <f t="shared" si="29"/>
        <v>0</v>
      </c>
      <c r="S103" s="71"/>
      <c r="T103" s="4"/>
      <c r="V103"/>
      <c r="W103"/>
      <c r="X103"/>
      <c r="Y103"/>
      <c r="Z103"/>
      <c r="AA103"/>
    </row>
    <row r="104" spans="2:27" s="3" customFormat="1" ht="16.5" thickBot="1" x14ac:dyDescent="0.3">
      <c r="B104" s="23"/>
      <c r="C104" s="72"/>
      <c r="D104" s="133"/>
      <c r="E104" s="133"/>
      <c r="F104" s="133"/>
      <c r="G104" s="133"/>
      <c r="H104" s="133"/>
      <c r="I104" s="133"/>
      <c r="J104" s="133"/>
      <c r="K104" s="133"/>
      <c r="L104" s="133"/>
      <c r="M104" s="133"/>
      <c r="N104" s="133"/>
      <c r="O104" s="133"/>
      <c r="P104" s="133"/>
      <c r="Q104" s="133"/>
      <c r="R104" s="133"/>
      <c r="S104" s="71"/>
      <c r="T104" s="4"/>
      <c r="V104"/>
      <c r="W104"/>
      <c r="X104"/>
      <c r="Y104"/>
      <c r="Z104"/>
      <c r="AA104"/>
    </row>
    <row r="105" spans="2:27" s="3" customFormat="1" ht="16.5" thickBot="1" x14ac:dyDescent="0.3">
      <c r="B105" s="23"/>
      <c r="C105" s="72"/>
      <c r="D105" s="180" t="s">
        <v>63</v>
      </c>
      <c r="E105" s="135" t="s">
        <v>60</v>
      </c>
      <c r="F105" s="109">
        <f>F$11</f>
        <v>45505</v>
      </c>
      <c r="G105" s="105">
        <f t="shared" ref="G105:Q105" si="30">G$11</f>
        <v>45536</v>
      </c>
      <c r="H105" s="105">
        <f t="shared" si="30"/>
        <v>45566</v>
      </c>
      <c r="I105" s="105">
        <f t="shared" si="30"/>
        <v>45597</v>
      </c>
      <c r="J105" s="105">
        <f t="shared" si="30"/>
        <v>45627</v>
      </c>
      <c r="K105" s="105">
        <f t="shared" si="30"/>
        <v>45658</v>
      </c>
      <c r="L105" s="105">
        <f t="shared" si="30"/>
        <v>45689</v>
      </c>
      <c r="M105" s="105">
        <f t="shared" si="30"/>
        <v>45717</v>
      </c>
      <c r="N105" s="105">
        <f t="shared" si="30"/>
        <v>45748</v>
      </c>
      <c r="O105" s="105">
        <f t="shared" si="30"/>
        <v>45778</v>
      </c>
      <c r="P105" s="105">
        <f t="shared" si="30"/>
        <v>45809</v>
      </c>
      <c r="Q105" s="114">
        <f t="shared" si="30"/>
        <v>45839</v>
      </c>
      <c r="R105" s="115" t="s">
        <v>27</v>
      </c>
      <c r="S105" s="71"/>
      <c r="T105" s="4"/>
      <c r="V105"/>
      <c r="W105"/>
      <c r="X105"/>
      <c r="Y105"/>
      <c r="Z105"/>
      <c r="AA105"/>
    </row>
    <row r="106" spans="2:27" s="3" customFormat="1" x14ac:dyDescent="0.25">
      <c r="B106" s="23"/>
      <c r="C106" s="72"/>
      <c r="D106" s="106" t="s">
        <v>62</v>
      </c>
      <c r="E106" s="134" t="s">
        <v>131</v>
      </c>
      <c r="F106" s="185">
        <f t="shared" ref="F106:Q106" si="31">F96-F101</f>
        <v>0</v>
      </c>
      <c r="G106" s="186">
        <f t="shared" si="31"/>
        <v>0</v>
      </c>
      <c r="H106" s="186">
        <f t="shared" si="31"/>
        <v>0</v>
      </c>
      <c r="I106" s="186">
        <f t="shared" si="31"/>
        <v>0</v>
      </c>
      <c r="J106" s="186">
        <f t="shared" si="31"/>
        <v>0</v>
      </c>
      <c r="K106" s="186">
        <f t="shared" si="31"/>
        <v>0</v>
      </c>
      <c r="L106" s="186">
        <f t="shared" si="31"/>
        <v>0</v>
      </c>
      <c r="M106" s="186">
        <f t="shared" si="31"/>
        <v>0</v>
      </c>
      <c r="N106" s="186">
        <f t="shared" si="31"/>
        <v>0</v>
      </c>
      <c r="O106" s="186">
        <f t="shared" si="31"/>
        <v>0</v>
      </c>
      <c r="P106" s="186">
        <f t="shared" si="31"/>
        <v>0</v>
      </c>
      <c r="Q106" s="187">
        <f t="shared" si="31"/>
        <v>0</v>
      </c>
      <c r="R106" s="127">
        <f t="shared" ref="R106:R107" si="32">SUM(F106:Q106)</f>
        <v>0</v>
      </c>
      <c r="S106" s="71"/>
      <c r="T106" s="4"/>
      <c r="V106"/>
      <c r="W106"/>
      <c r="X106"/>
      <c r="Y106"/>
      <c r="Z106"/>
      <c r="AA106"/>
    </row>
    <row r="107" spans="2:27" s="3" customFormat="1" ht="16.5" thickBot="1" x14ac:dyDescent="0.3">
      <c r="B107" s="23"/>
      <c r="C107" s="72"/>
      <c r="D107" s="118" t="s">
        <v>62</v>
      </c>
      <c r="E107" s="136" t="s">
        <v>18</v>
      </c>
      <c r="F107" s="158">
        <v>48332</v>
      </c>
      <c r="G107" s="159">
        <v>48827</v>
      </c>
      <c r="H107" s="159">
        <v>49327</v>
      </c>
      <c r="I107" s="159">
        <v>49832</v>
      </c>
      <c r="J107" s="159">
        <v>50342</v>
      </c>
      <c r="K107" s="159">
        <v>50857</v>
      </c>
      <c r="L107" s="159">
        <v>51378</v>
      </c>
      <c r="M107" s="159">
        <v>51904</v>
      </c>
      <c r="N107" s="159">
        <v>52435</v>
      </c>
      <c r="O107" s="159">
        <v>52972</v>
      </c>
      <c r="P107" s="159">
        <v>53514</v>
      </c>
      <c r="Q107" s="160">
        <v>54062</v>
      </c>
      <c r="R107" s="140">
        <f t="shared" si="32"/>
        <v>613782</v>
      </c>
      <c r="S107" s="71"/>
      <c r="T107" s="4"/>
      <c r="V107"/>
      <c r="W107"/>
      <c r="X107"/>
      <c r="Y107"/>
      <c r="Z107"/>
      <c r="AA107"/>
    </row>
    <row r="108" spans="2:27" s="3" customFormat="1" ht="16.5" thickBot="1" x14ac:dyDescent="0.3">
      <c r="B108" s="23"/>
      <c r="C108" s="72"/>
      <c r="D108" s="125" t="s">
        <v>62</v>
      </c>
      <c r="E108" s="141" t="s">
        <v>19</v>
      </c>
      <c r="F108" s="142">
        <f t="shared" ref="F108:R108" si="33">F106/F107</f>
        <v>0</v>
      </c>
      <c r="G108" s="143">
        <f t="shared" si="33"/>
        <v>0</v>
      </c>
      <c r="H108" s="143">
        <f t="shared" si="33"/>
        <v>0</v>
      </c>
      <c r="I108" s="143">
        <f t="shared" si="33"/>
        <v>0</v>
      </c>
      <c r="J108" s="143">
        <f t="shared" si="33"/>
        <v>0</v>
      </c>
      <c r="K108" s="143">
        <f t="shared" si="33"/>
        <v>0</v>
      </c>
      <c r="L108" s="143">
        <f t="shared" si="33"/>
        <v>0</v>
      </c>
      <c r="M108" s="143">
        <f t="shared" si="33"/>
        <v>0</v>
      </c>
      <c r="N108" s="143">
        <f t="shared" si="33"/>
        <v>0</v>
      </c>
      <c r="O108" s="143">
        <f t="shared" si="33"/>
        <v>0</v>
      </c>
      <c r="P108" s="143">
        <f t="shared" si="33"/>
        <v>0</v>
      </c>
      <c r="Q108" s="144">
        <f t="shared" si="33"/>
        <v>0</v>
      </c>
      <c r="R108" s="145">
        <f t="shared" si="33"/>
        <v>0</v>
      </c>
      <c r="S108" s="71"/>
      <c r="T108" s="4"/>
      <c r="V108"/>
      <c r="W108"/>
      <c r="X108"/>
      <c r="Y108"/>
      <c r="Z108"/>
      <c r="AA108"/>
    </row>
    <row r="109" spans="2:27" s="3" customFormat="1" x14ac:dyDescent="0.25">
      <c r="B109" s="23"/>
      <c r="C109" s="73"/>
      <c r="D109" s="74"/>
      <c r="E109" s="74"/>
      <c r="F109" s="7"/>
      <c r="G109" s="7"/>
      <c r="H109" s="7"/>
      <c r="I109" s="75"/>
      <c r="J109" s="7"/>
      <c r="K109" s="7"/>
      <c r="L109" s="7"/>
      <c r="M109" s="7"/>
      <c r="N109" s="7"/>
      <c r="O109" s="7"/>
      <c r="P109" s="7"/>
      <c r="Q109" s="7"/>
      <c r="R109" s="7"/>
      <c r="S109" s="76"/>
      <c r="T109" s="4"/>
      <c r="V109"/>
      <c r="W109"/>
      <c r="X109"/>
      <c r="Y109"/>
      <c r="Z109"/>
      <c r="AA109"/>
    </row>
    <row r="110" spans="2:27" s="3" customFormat="1" ht="16.5" thickBot="1" x14ac:dyDescent="0.3">
      <c r="B110" s="24"/>
      <c r="C110" s="25"/>
      <c r="D110" s="25"/>
      <c r="E110" s="25"/>
      <c r="F110" s="25"/>
      <c r="G110" s="25"/>
      <c r="H110" s="25"/>
      <c r="I110" s="25"/>
      <c r="J110" s="25"/>
      <c r="K110" s="25"/>
      <c r="L110" s="25"/>
      <c r="M110" s="25"/>
      <c r="N110" s="25"/>
      <c r="O110" s="25"/>
      <c r="P110" s="25"/>
      <c r="Q110" s="25"/>
      <c r="R110" s="25"/>
      <c r="S110" s="42"/>
      <c r="T110" s="26"/>
    </row>
  </sheetData>
  <sheetProtection algorithmName="SHA-512" hashValue="Q8DTHVh2IG6nxyAoPtHJYozS7Al9c5o6hXabk2YczVJ/hDltfoPx88LwUZAZ83rm9aTA8xblbuz7L7tcbJWW+Q==" saltValue="bSpCN3vxriqViwqqfZfYuw==" spinCount="100000" sheet="1" formatColumns="0" formatRows="0"/>
  <dataValidations count="1">
    <dataValidation type="decimal" allowBlank="1" showInputMessage="1" showErrorMessage="1" sqref="F101:Q101 F91:Q91 F12:Q76" xr:uid="{90880ED2-3EAB-4AF7-BE33-EAB23C3478B1}">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72F8-1D59-4BED-AA7B-C9F7E7B62AE7}">
  <sheetPr>
    <tabColor theme="9" tint="0.39997558519241921"/>
    <pageSetUpPr fitToPage="1"/>
  </sheetPr>
  <dimension ref="A1:AA60"/>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Upstate'!D2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Upstate'!D3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Upstate'!D4</f>
        <v>Upstate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Upstate'!D6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3 Service - Upstate'!D7</f>
        <v>Contract Year 3 : 08/01/2024 - 07/31/2025</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7"/>
      <c r="D9" s="78" t="s">
        <v>1</v>
      </c>
      <c r="E9" s="79"/>
      <c r="F9" s="79"/>
      <c r="G9" s="79"/>
      <c r="H9" s="79"/>
      <c r="I9" s="79"/>
      <c r="J9" s="79"/>
      <c r="K9" s="79"/>
      <c r="L9" s="79"/>
      <c r="M9" s="79"/>
      <c r="N9" s="79"/>
      <c r="O9" s="79"/>
      <c r="P9" s="79"/>
      <c r="Q9" s="79"/>
      <c r="R9" s="80"/>
      <c r="S9" s="81"/>
      <c r="T9" s="15"/>
    </row>
    <row r="10" spans="2:27" ht="13.5" thickBot="1" x14ac:dyDescent="0.25">
      <c r="B10" s="13"/>
      <c r="C10" s="82"/>
      <c r="D10" s="14"/>
      <c r="E10" s="14"/>
      <c r="F10" s="14"/>
      <c r="G10" s="14"/>
      <c r="H10" s="14"/>
      <c r="I10" s="14"/>
      <c r="J10" s="14"/>
      <c r="K10" s="14"/>
      <c r="L10" s="14"/>
      <c r="M10" s="14"/>
      <c r="N10" s="14"/>
      <c r="O10" s="14"/>
      <c r="P10" s="14"/>
      <c r="Q10" s="14"/>
      <c r="R10" s="14"/>
      <c r="S10" s="83"/>
      <c r="T10" s="15"/>
    </row>
    <row r="11" spans="2:27" ht="13.5" thickBot="1" x14ac:dyDescent="0.25">
      <c r="B11" s="13"/>
      <c r="C11" s="82"/>
      <c r="D11" s="362" t="s">
        <v>41</v>
      </c>
      <c r="E11" s="363"/>
      <c r="F11" s="109">
        <f>DATE(YEAR('Year 1 Admin - Upstate'!F11)+2,MONTH('Year 1 Admin - Upstate'!F11),1)</f>
        <v>45505</v>
      </c>
      <c r="G11" s="105">
        <f>IF(MONTH(F11)=12,DATE(YEAR(F11)+1,1,1),DATE(YEAR(F11),MONTH(F11)+1,1))</f>
        <v>45536</v>
      </c>
      <c r="H11" s="105">
        <f t="shared" ref="H11:Q11" si="0">IF(MONTH(G11)=12,DATE(YEAR(G11)+1,1,1),DATE(YEAR(G11),MONTH(G11)+1,1))</f>
        <v>45566</v>
      </c>
      <c r="I11" s="105">
        <f t="shared" si="0"/>
        <v>45597</v>
      </c>
      <c r="J11" s="105">
        <f t="shared" si="0"/>
        <v>45627</v>
      </c>
      <c r="K11" s="105">
        <f t="shared" si="0"/>
        <v>45658</v>
      </c>
      <c r="L11" s="105">
        <f t="shared" si="0"/>
        <v>45689</v>
      </c>
      <c r="M11" s="105">
        <f t="shared" si="0"/>
        <v>45717</v>
      </c>
      <c r="N11" s="105">
        <f t="shared" si="0"/>
        <v>45748</v>
      </c>
      <c r="O11" s="105">
        <f t="shared" si="0"/>
        <v>45778</v>
      </c>
      <c r="P11" s="105">
        <f t="shared" si="0"/>
        <v>45809</v>
      </c>
      <c r="Q11" s="114">
        <f t="shared" si="0"/>
        <v>45839</v>
      </c>
      <c r="R11" s="115" t="s">
        <v>27</v>
      </c>
      <c r="S11" s="83"/>
      <c r="T11" s="15"/>
    </row>
    <row r="12" spans="2:27" ht="15.75" x14ac:dyDescent="0.25">
      <c r="B12" s="13"/>
      <c r="C12" s="82"/>
      <c r="D12" s="364" t="s">
        <v>2</v>
      </c>
      <c r="E12" s="365"/>
      <c r="F12" s="155"/>
      <c r="G12" s="156"/>
      <c r="H12" s="156"/>
      <c r="I12" s="156"/>
      <c r="J12" s="156"/>
      <c r="K12" s="156"/>
      <c r="L12" s="156"/>
      <c r="M12" s="156"/>
      <c r="N12" s="156"/>
      <c r="O12" s="156"/>
      <c r="P12" s="156"/>
      <c r="Q12" s="157"/>
      <c r="R12" s="127">
        <f>SUM(F12:Q12)</f>
        <v>0</v>
      </c>
      <c r="S12" s="83"/>
      <c r="T12" s="15"/>
    </row>
    <row r="13" spans="2:27" ht="15.75" x14ac:dyDescent="0.25">
      <c r="B13" s="13"/>
      <c r="C13" s="82"/>
      <c r="D13" s="366" t="s">
        <v>3</v>
      </c>
      <c r="E13" s="367"/>
      <c r="F13" s="150"/>
      <c r="G13" s="146"/>
      <c r="H13" s="146"/>
      <c r="I13" s="146"/>
      <c r="J13" s="146"/>
      <c r="K13" s="146"/>
      <c r="L13" s="146"/>
      <c r="M13" s="146"/>
      <c r="N13" s="146"/>
      <c r="O13" s="146"/>
      <c r="P13" s="146"/>
      <c r="Q13" s="151"/>
      <c r="R13" s="123">
        <f t="shared" ref="R13:R22" si="1">SUM(F13:Q13)</f>
        <v>0</v>
      </c>
      <c r="S13" s="83"/>
      <c r="T13" s="15"/>
    </row>
    <row r="14" spans="2:27" ht="15.75" x14ac:dyDescent="0.25">
      <c r="B14" s="13"/>
      <c r="C14" s="82"/>
      <c r="D14" s="366" t="s">
        <v>4</v>
      </c>
      <c r="E14" s="367"/>
      <c r="F14" s="150"/>
      <c r="G14" s="146"/>
      <c r="H14" s="146"/>
      <c r="I14" s="146"/>
      <c r="J14" s="146"/>
      <c r="K14" s="146"/>
      <c r="L14" s="146"/>
      <c r="M14" s="146"/>
      <c r="N14" s="146"/>
      <c r="O14" s="146"/>
      <c r="P14" s="146"/>
      <c r="Q14" s="151"/>
      <c r="R14" s="123">
        <f t="shared" si="1"/>
        <v>0</v>
      </c>
      <c r="S14" s="83"/>
      <c r="T14" s="15"/>
    </row>
    <row r="15" spans="2:27" ht="15.75" x14ac:dyDescent="0.25">
      <c r="B15" s="13"/>
      <c r="C15" s="82"/>
      <c r="D15" s="366" t="s">
        <v>5</v>
      </c>
      <c r="E15" s="367"/>
      <c r="F15" s="150"/>
      <c r="G15" s="146"/>
      <c r="H15" s="146"/>
      <c r="I15" s="146"/>
      <c r="J15" s="146"/>
      <c r="K15" s="146"/>
      <c r="L15" s="146"/>
      <c r="M15" s="146"/>
      <c r="N15" s="146"/>
      <c r="O15" s="146"/>
      <c r="P15" s="146"/>
      <c r="Q15" s="151"/>
      <c r="R15" s="123">
        <f t="shared" si="1"/>
        <v>0</v>
      </c>
      <c r="S15" s="83"/>
      <c r="T15" s="15"/>
    </row>
    <row r="16" spans="2:27" ht="15.75" x14ac:dyDescent="0.25">
      <c r="B16" s="13"/>
      <c r="C16" s="82"/>
      <c r="D16" s="366" t="s">
        <v>6</v>
      </c>
      <c r="E16" s="367"/>
      <c r="F16" s="150"/>
      <c r="G16" s="146"/>
      <c r="H16" s="146"/>
      <c r="I16" s="146"/>
      <c r="J16" s="146"/>
      <c r="K16" s="146"/>
      <c r="L16" s="146"/>
      <c r="M16" s="146"/>
      <c r="N16" s="146"/>
      <c r="O16" s="146"/>
      <c r="P16" s="146"/>
      <c r="Q16" s="151"/>
      <c r="R16" s="123">
        <f t="shared" si="1"/>
        <v>0</v>
      </c>
      <c r="S16" s="83"/>
      <c r="T16" s="15"/>
    </row>
    <row r="17" spans="2:20" ht="15.75" x14ac:dyDescent="0.25">
      <c r="B17" s="13"/>
      <c r="C17" s="82"/>
      <c r="D17" s="366" t="s">
        <v>7</v>
      </c>
      <c r="E17" s="367"/>
      <c r="F17" s="150"/>
      <c r="G17" s="146"/>
      <c r="H17" s="146"/>
      <c r="I17" s="146"/>
      <c r="J17" s="146"/>
      <c r="K17" s="146"/>
      <c r="L17" s="146"/>
      <c r="M17" s="146"/>
      <c r="N17" s="146"/>
      <c r="O17" s="146"/>
      <c r="P17" s="146"/>
      <c r="Q17" s="151"/>
      <c r="R17" s="123">
        <f t="shared" si="1"/>
        <v>0</v>
      </c>
      <c r="S17" s="83"/>
      <c r="T17" s="15"/>
    </row>
    <row r="18" spans="2:20" ht="15.75" x14ac:dyDescent="0.25">
      <c r="B18" s="13"/>
      <c r="C18" s="82"/>
      <c r="D18" s="366" t="s">
        <v>8</v>
      </c>
      <c r="E18" s="367"/>
      <c r="F18" s="150"/>
      <c r="G18" s="146"/>
      <c r="H18" s="146"/>
      <c r="I18" s="146"/>
      <c r="J18" s="146"/>
      <c r="K18" s="146"/>
      <c r="L18" s="146"/>
      <c r="M18" s="146"/>
      <c r="N18" s="146"/>
      <c r="O18" s="146"/>
      <c r="P18" s="146"/>
      <c r="Q18" s="151"/>
      <c r="R18" s="123">
        <f t="shared" si="1"/>
        <v>0</v>
      </c>
      <c r="S18" s="83"/>
      <c r="T18" s="15"/>
    </row>
    <row r="19" spans="2:20" ht="15.75" x14ac:dyDescent="0.25">
      <c r="B19" s="13"/>
      <c r="C19" s="82"/>
      <c r="D19" s="366" t="s">
        <v>9</v>
      </c>
      <c r="E19" s="367"/>
      <c r="F19" s="150"/>
      <c r="G19" s="146"/>
      <c r="H19" s="146"/>
      <c r="I19" s="146"/>
      <c r="J19" s="146"/>
      <c r="K19" s="146"/>
      <c r="L19" s="146"/>
      <c r="M19" s="146"/>
      <c r="N19" s="146"/>
      <c r="O19" s="146"/>
      <c r="P19" s="146"/>
      <c r="Q19" s="151"/>
      <c r="R19" s="123">
        <f t="shared" si="1"/>
        <v>0</v>
      </c>
      <c r="S19" s="83"/>
      <c r="T19" s="15"/>
    </row>
    <row r="20" spans="2:20" ht="15.75" x14ac:dyDescent="0.25">
      <c r="B20" s="13"/>
      <c r="C20" s="82"/>
      <c r="D20" s="106" t="s">
        <v>20</v>
      </c>
      <c r="E20" s="178" t="s">
        <v>15</v>
      </c>
      <c r="F20" s="150"/>
      <c r="G20" s="146"/>
      <c r="H20" s="146"/>
      <c r="I20" s="146"/>
      <c r="J20" s="146"/>
      <c r="K20" s="146"/>
      <c r="L20" s="146"/>
      <c r="M20" s="146"/>
      <c r="N20" s="146"/>
      <c r="O20" s="146"/>
      <c r="P20" s="146"/>
      <c r="Q20" s="151"/>
      <c r="R20" s="123">
        <f t="shared" si="1"/>
        <v>0</v>
      </c>
      <c r="S20" s="83"/>
      <c r="T20" s="15"/>
    </row>
    <row r="21" spans="2:20" ht="15.75" x14ac:dyDescent="0.25">
      <c r="B21" s="13"/>
      <c r="C21" s="82"/>
      <c r="D21" s="107" t="s">
        <v>20</v>
      </c>
      <c r="E21" s="178" t="s">
        <v>15</v>
      </c>
      <c r="F21" s="150"/>
      <c r="G21" s="146"/>
      <c r="H21" s="146"/>
      <c r="I21" s="146"/>
      <c r="J21" s="146"/>
      <c r="K21" s="146"/>
      <c r="L21" s="146"/>
      <c r="M21" s="146"/>
      <c r="N21" s="146"/>
      <c r="O21" s="146"/>
      <c r="P21" s="146"/>
      <c r="Q21" s="151"/>
      <c r="R21" s="123">
        <f t="shared" si="1"/>
        <v>0</v>
      </c>
      <c r="S21" s="83"/>
      <c r="T21" s="15"/>
    </row>
    <row r="22" spans="2:20" ht="16.5" thickBot="1" x14ac:dyDescent="0.3">
      <c r="B22" s="13"/>
      <c r="C22" s="82"/>
      <c r="D22" s="108" t="s">
        <v>20</v>
      </c>
      <c r="E22" s="179" t="s">
        <v>15</v>
      </c>
      <c r="F22" s="164"/>
      <c r="G22" s="165"/>
      <c r="H22" s="165"/>
      <c r="I22" s="165"/>
      <c r="J22" s="165"/>
      <c r="K22" s="165"/>
      <c r="L22" s="165"/>
      <c r="M22" s="165"/>
      <c r="N22" s="165"/>
      <c r="O22" s="165"/>
      <c r="P22" s="165"/>
      <c r="Q22" s="166"/>
      <c r="R22" s="167">
        <f t="shared" si="1"/>
        <v>0</v>
      </c>
      <c r="S22" s="83"/>
      <c r="T22" s="15"/>
    </row>
    <row r="23" spans="2:20" ht="15.75" x14ac:dyDescent="0.25">
      <c r="B23" s="13"/>
      <c r="C23" s="84"/>
      <c r="D23" s="7"/>
      <c r="E23" s="85"/>
      <c r="F23" s="85"/>
      <c r="G23" s="85"/>
      <c r="H23" s="85"/>
      <c r="I23" s="85"/>
      <c r="J23" s="85"/>
      <c r="K23" s="85"/>
      <c r="L23" s="85"/>
      <c r="M23" s="85"/>
      <c r="N23" s="85"/>
      <c r="O23" s="85"/>
      <c r="P23" s="85"/>
      <c r="Q23" s="85"/>
      <c r="R23" s="85"/>
      <c r="S23" s="86"/>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7"/>
      <c r="D25" s="78" t="s">
        <v>30</v>
      </c>
      <c r="E25" s="79"/>
      <c r="F25" s="79"/>
      <c r="G25" s="79"/>
      <c r="H25" s="79"/>
      <c r="I25" s="79"/>
      <c r="J25" s="79"/>
      <c r="K25" s="79"/>
      <c r="L25" s="79"/>
      <c r="M25" s="79"/>
      <c r="N25" s="79"/>
      <c r="O25" s="79"/>
      <c r="P25" s="79"/>
      <c r="Q25" s="79"/>
      <c r="R25" s="80"/>
      <c r="S25" s="81"/>
      <c r="T25" s="15"/>
    </row>
    <row r="26" spans="2:20" ht="13.5" thickBot="1" x14ac:dyDescent="0.25">
      <c r="B26" s="13"/>
      <c r="C26" s="82"/>
      <c r="D26" s="14"/>
      <c r="E26" s="14"/>
      <c r="F26" s="14"/>
      <c r="G26" s="14"/>
      <c r="H26" s="14"/>
      <c r="I26" s="14"/>
      <c r="J26" s="14"/>
      <c r="K26" s="14"/>
      <c r="L26" s="14"/>
      <c r="M26" s="14"/>
      <c r="N26" s="14"/>
      <c r="O26" s="14"/>
      <c r="P26" s="14"/>
      <c r="Q26" s="14"/>
      <c r="R26" s="14"/>
      <c r="S26" s="83"/>
      <c r="T26" s="15"/>
    </row>
    <row r="27" spans="2:20" ht="13.5" thickBot="1" x14ac:dyDescent="0.25">
      <c r="B27" s="13"/>
      <c r="C27" s="82"/>
      <c r="D27" s="362" t="s">
        <v>41</v>
      </c>
      <c r="E27" s="363"/>
      <c r="F27" s="109">
        <f>F$11</f>
        <v>45505</v>
      </c>
      <c r="G27" s="105">
        <f t="shared" ref="G27:Q27" si="2">G$11</f>
        <v>45536</v>
      </c>
      <c r="H27" s="105">
        <f t="shared" si="2"/>
        <v>45566</v>
      </c>
      <c r="I27" s="105">
        <f t="shared" si="2"/>
        <v>45597</v>
      </c>
      <c r="J27" s="105">
        <f t="shared" si="2"/>
        <v>45627</v>
      </c>
      <c r="K27" s="105">
        <f t="shared" si="2"/>
        <v>45658</v>
      </c>
      <c r="L27" s="105">
        <f t="shared" si="2"/>
        <v>45689</v>
      </c>
      <c r="M27" s="105">
        <f t="shared" si="2"/>
        <v>45717</v>
      </c>
      <c r="N27" s="105">
        <f t="shared" si="2"/>
        <v>45748</v>
      </c>
      <c r="O27" s="105">
        <f t="shared" si="2"/>
        <v>45778</v>
      </c>
      <c r="P27" s="105">
        <f t="shared" si="2"/>
        <v>45809</v>
      </c>
      <c r="Q27" s="114">
        <f t="shared" si="2"/>
        <v>45839</v>
      </c>
      <c r="R27" s="115" t="s">
        <v>27</v>
      </c>
      <c r="S27" s="83"/>
      <c r="T27" s="15"/>
    </row>
    <row r="28" spans="2:20" ht="15.75" x14ac:dyDescent="0.25">
      <c r="B28" s="13"/>
      <c r="C28" s="82"/>
      <c r="D28" s="364" t="s">
        <v>10</v>
      </c>
      <c r="E28" s="365"/>
      <c r="F28" s="155"/>
      <c r="G28" s="156"/>
      <c r="H28" s="156"/>
      <c r="I28" s="156"/>
      <c r="J28" s="156"/>
      <c r="K28" s="156"/>
      <c r="L28" s="156"/>
      <c r="M28" s="156"/>
      <c r="N28" s="156"/>
      <c r="O28" s="156"/>
      <c r="P28" s="156"/>
      <c r="Q28" s="157"/>
      <c r="R28" s="127">
        <f t="shared" ref="R28:R40" si="3">SUM(F28:Q28)</f>
        <v>0</v>
      </c>
      <c r="S28" s="83"/>
      <c r="T28" s="15"/>
    </row>
    <row r="29" spans="2:20" ht="15.75" x14ac:dyDescent="0.25">
      <c r="B29" s="13"/>
      <c r="C29" s="82"/>
      <c r="D29" s="366" t="s">
        <v>11</v>
      </c>
      <c r="E29" s="367"/>
      <c r="F29" s="150"/>
      <c r="G29" s="146"/>
      <c r="H29" s="146"/>
      <c r="I29" s="146"/>
      <c r="J29" s="146"/>
      <c r="K29" s="146"/>
      <c r="L29" s="146"/>
      <c r="M29" s="146"/>
      <c r="N29" s="146"/>
      <c r="O29" s="146"/>
      <c r="P29" s="146"/>
      <c r="Q29" s="151"/>
      <c r="R29" s="123">
        <f t="shared" si="3"/>
        <v>0</v>
      </c>
      <c r="S29" s="83"/>
      <c r="T29" s="15"/>
    </row>
    <row r="30" spans="2:20" ht="15.75" x14ac:dyDescent="0.25">
      <c r="B30" s="13"/>
      <c r="C30" s="82"/>
      <c r="D30" s="366" t="s">
        <v>12</v>
      </c>
      <c r="E30" s="367"/>
      <c r="F30" s="150"/>
      <c r="G30" s="146"/>
      <c r="H30" s="146"/>
      <c r="I30" s="146"/>
      <c r="J30" s="146"/>
      <c r="K30" s="146"/>
      <c r="L30" s="146"/>
      <c r="M30" s="146"/>
      <c r="N30" s="146"/>
      <c r="O30" s="146"/>
      <c r="P30" s="146"/>
      <c r="Q30" s="151"/>
      <c r="R30" s="123">
        <f t="shared" si="3"/>
        <v>0</v>
      </c>
      <c r="S30" s="83"/>
      <c r="T30" s="15"/>
    </row>
    <row r="31" spans="2:20" ht="15.75" x14ac:dyDescent="0.25">
      <c r="B31" s="13"/>
      <c r="C31" s="82"/>
      <c r="D31" s="366" t="s">
        <v>13</v>
      </c>
      <c r="E31" s="367"/>
      <c r="F31" s="150"/>
      <c r="G31" s="146"/>
      <c r="H31" s="146"/>
      <c r="I31" s="146"/>
      <c r="J31" s="146"/>
      <c r="K31" s="146"/>
      <c r="L31" s="146"/>
      <c r="M31" s="146"/>
      <c r="N31" s="146"/>
      <c r="O31" s="146"/>
      <c r="P31" s="146"/>
      <c r="Q31" s="151"/>
      <c r="R31" s="123">
        <f t="shared" si="3"/>
        <v>0</v>
      </c>
      <c r="S31" s="83"/>
      <c r="T31" s="15"/>
    </row>
    <row r="32" spans="2:20" ht="15.75" x14ac:dyDescent="0.25">
      <c r="B32" s="13"/>
      <c r="C32" s="82"/>
      <c r="D32" s="366" t="s">
        <v>14</v>
      </c>
      <c r="E32" s="367"/>
      <c r="F32" s="150"/>
      <c r="G32" s="146"/>
      <c r="H32" s="146"/>
      <c r="I32" s="146"/>
      <c r="J32" s="146"/>
      <c r="K32" s="146"/>
      <c r="L32" s="146"/>
      <c r="M32" s="146"/>
      <c r="N32" s="146"/>
      <c r="O32" s="146"/>
      <c r="P32" s="146"/>
      <c r="Q32" s="151"/>
      <c r="R32" s="123">
        <f t="shared" si="3"/>
        <v>0</v>
      </c>
      <c r="S32" s="83"/>
      <c r="T32" s="15"/>
    </row>
    <row r="33" spans="2:20" ht="15.75" x14ac:dyDescent="0.25">
      <c r="B33" s="13"/>
      <c r="C33" s="82"/>
      <c r="D33" s="106" t="s">
        <v>20</v>
      </c>
      <c r="E33" s="178" t="s">
        <v>15</v>
      </c>
      <c r="F33" s="150"/>
      <c r="G33" s="146"/>
      <c r="H33" s="146"/>
      <c r="I33" s="146"/>
      <c r="J33" s="146"/>
      <c r="K33" s="146"/>
      <c r="L33" s="146"/>
      <c r="M33" s="146"/>
      <c r="N33" s="146"/>
      <c r="O33" s="146"/>
      <c r="P33" s="146"/>
      <c r="Q33" s="151"/>
      <c r="R33" s="123">
        <f t="shared" si="3"/>
        <v>0</v>
      </c>
      <c r="S33" s="83"/>
      <c r="T33" s="15"/>
    </row>
    <row r="34" spans="2:20" ht="15.75" x14ac:dyDescent="0.25">
      <c r="B34" s="13"/>
      <c r="C34" s="82"/>
      <c r="D34" s="107" t="s">
        <v>20</v>
      </c>
      <c r="E34" s="178" t="s">
        <v>15</v>
      </c>
      <c r="F34" s="150"/>
      <c r="G34" s="146"/>
      <c r="H34" s="146"/>
      <c r="I34" s="146"/>
      <c r="J34" s="146"/>
      <c r="K34" s="146"/>
      <c r="L34" s="146"/>
      <c r="M34" s="146"/>
      <c r="N34" s="146"/>
      <c r="O34" s="146"/>
      <c r="P34" s="146"/>
      <c r="Q34" s="151"/>
      <c r="R34" s="123">
        <f t="shared" si="3"/>
        <v>0</v>
      </c>
      <c r="S34" s="83"/>
      <c r="T34" s="15"/>
    </row>
    <row r="35" spans="2:20" ht="15.75" x14ac:dyDescent="0.25">
      <c r="B35" s="13"/>
      <c r="C35" s="82"/>
      <c r="D35" s="107" t="s">
        <v>20</v>
      </c>
      <c r="E35" s="178" t="s">
        <v>15</v>
      </c>
      <c r="F35" s="150"/>
      <c r="G35" s="146"/>
      <c r="H35" s="146"/>
      <c r="I35" s="146"/>
      <c r="J35" s="146"/>
      <c r="K35" s="146"/>
      <c r="L35" s="146"/>
      <c r="M35" s="146"/>
      <c r="N35" s="146"/>
      <c r="O35" s="146"/>
      <c r="P35" s="146"/>
      <c r="Q35" s="151"/>
      <c r="R35" s="123">
        <f t="shared" si="3"/>
        <v>0</v>
      </c>
      <c r="S35" s="83"/>
      <c r="T35" s="15"/>
    </row>
    <row r="36" spans="2:20" ht="15.75" x14ac:dyDescent="0.25">
      <c r="B36" s="13"/>
      <c r="C36" s="82"/>
      <c r="D36" s="334" t="s">
        <v>129</v>
      </c>
      <c r="E36" s="338" t="s">
        <v>58</v>
      </c>
      <c r="F36" s="335"/>
      <c r="G36" s="336"/>
      <c r="H36" s="336"/>
      <c r="I36" s="336"/>
      <c r="J36" s="336"/>
      <c r="K36" s="336"/>
      <c r="L36" s="336"/>
      <c r="M36" s="336"/>
      <c r="N36" s="336"/>
      <c r="O36" s="336"/>
      <c r="P36" s="336"/>
      <c r="Q36" s="337"/>
      <c r="R36" s="123">
        <f t="shared" si="3"/>
        <v>0</v>
      </c>
      <c r="S36" s="83"/>
      <c r="T36" s="15"/>
    </row>
    <row r="37" spans="2:20" ht="15.75" x14ac:dyDescent="0.25">
      <c r="B37" s="13"/>
      <c r="C37" s="82"/>
      <c r="D37" s="334" t="s">
        <v>129</v>
      </c>
      <c r="E37" s="338" t="s">
        <v>17</v>
      </c>
      <c r="F37" s="335"/>
      <c r="G37" s="336"/>
      <c r="H37" s="336"/>
      <c r="I37" s="336"/>
      <c r="J37" s="336"/>
      <c r="K37" s="336"/>
      <c r="L37" s="336"/>
      <c r="M37" s="336"/>
      <c r="N37" s="336"/>
      <c r="O37" s="336"/>
      <c r="P37" s="336"/>
      <c r="Q37" s="337"/>
      <c r="R37" s="123">
        <f>SUM(F37:Q37)</f>
        <v>0</v>
      </c>
      <c r="S37" s="83"/>
      <c r="T37" s="15"/>
    </row>
    <row r="38" spans="2:20" ht="15.75" x14ac:dyDescent="0.25">
      <c r="B38" s="13"/>
      <c r="C38" s="82"/>
      <c r="D38" s="334" t="s">
        <v>129</v>
      </c>
      <c r="E38" s="338" t="s">
        <v>130</v>
      </c>
      <c r="F38" s="335"/>
      <c r="G38" s="336"/>
      <c r="H38" s="336"/>
      <c r="I38" s="336"/>
      <c r="J38" s="336"/>
      <c r="K38" s="336"/>
      <c r="L38" s="336"/>
      <c r="M38" s="336"/>
      <c r="N38" s="336"/>
      <c r="O38" s="336"/>
      <c r="P38" s="336"/>
      <c r="Q38" s="337"/>
      <c r="R38" s="123">
        <f>SUM(F38:Q38)</f>
        <v>0</v>
      </c>
      <c r="S38" s="83"/>
      <c r="T38" s="15"/>
    </row>
    <row r="39" spans="2:20" ht="15.75" x14ac:dyDescent="0.25">
      <c r="B39" s="13"/>
      <c r="C39" s="82"/>
      <c r="D39" s="334" t="s">
        <v>129</v>
      </c>
      <c r="E39" s="338" t="s">
        <v>47</v>
      </c>
      <c r="F39" s="335"/>
      <c r="G39" s="336"/>
      <c r="H39" s="336"/>
      <c r="I39" s="336"/>
      <c r="J39" s="336"/>
      <c r="K39" s="336"/>
      <c r="L39" s="336"/>
      <c r="M39" s="336"/>
      <c r="N39" s="336"/>
      <c r="O39" s="336"/>
      <c r="P39" s="336"/>
      <c r="Q39" s="337"/>
      <c r="R39" s="123">
        <f t="shared" si="3"/>
        <v>0</v>
      </c>
      <c r="S39" s="83"/>
      <c r="T39" s="15"/>
    </row>
    <row r="40" spans="2:20" ht="16.5" thickBot="1" x14ac:dyDescent="0.3">
      <c r="B40" s="13"/>
      <c r="C40" s="82"/>
      <c r="D40" s="360" t="s">
        <v>42</v>
      </c>
      <c r="E40" s="361"/>
      <c r="F40" s="164"/>
      <c r="G40" s="165"/>
      <c r="H40" s="165"/>
      <c r="I40" s="165"/>
      <c r="J40" s="165"/>
      <c r="K40" s="165"/>
      <c r="L40" s="165"/>
      <c r="M40" s="165"/>
      <c r="N40" s="165"/>
      <c r="O40" s="165"/>
      <c r="P40" s="165"/>
      <c r="Q40" s="166"/>
      <c r="R40" s="167">
        <f t="shared" si="3"/>
        <v>0</v>
      </c>
      <c r="S40" s="83"/>
      <c r="T40" s="15"/>
    </row>
    <row r="41" spans="2:20" ht="15.75" customHeight="1" x14ac:dyDescent="0.25">
      <c r="B41" s="13"/>
      <c r="C41" s="84"/>
      <c r="D41" s="7"/>
      <c r="E41" s="85"/>
      <c r="F41" s="85"/>
      <c r="G41" s="85"/>
      <c r="H41" s="85"/>
      <c r="I41" s="85"/>
      <c r="J41" s="85"/>
      <c r="K41" s="85"/>
      <c r="L41" s="85"/>
      <c r="M41" s="85"/>
      <c r="N41" s="85"/>
      <c r="O41" s="85"/>
      <c r="P41" s="85"/>
      <c r="Q41" s="85"/>
      <c r="R41" s="85"/>
      <c r="S41" s="86"/>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7"/>
      <c r="D43" s="78" t="s">
        <v>28</v>
      </c>
      <c r="E43" s="79"/>
      <c r="F43" s="79"/>
      <c r="G43" s="79"/>
      <c r="H43" s="79"/>
      <c r="I43" s="79"/>
      <c r="J43" s="79"/>
      <c r="K43" s="79"/>
      <c r="L43" s="79"/>
      <c r="M43" s="79"/>
      <c r="N43" s="79"/>
      <c r="O43" s="79"/>
      <c r="P43" s="79"/>
      <c r="Q43" s="79"/>
      <c r="R43" s="80"/>
      <c r="S43" s="81"/>
      <c r="T43" s="15"/>
    </row>
    <row r="44" spans="2:20" ht="13.5" thickBot="1" x14ac:dyDescent="0.25">
      <c r="B44" s="13"/>
      <c r="C44" s="82"/>
      <c r="D44" s="14"/>
      <c r="E44" s="14"/>
      <c r="F44" s="14"/>
      <c r="G44" s="14"/>
      <c r="H44" s="14"/>
      <c r="I44" s="14"/>
      <c r="J44" s="14"/>
      <c r="K44" s="14"/>
      <c r="L44" s="14"/>
      <c r="M44" s="14"/>
      <c r="N44" s="14"/>
      <c r="O44" s="14"/>
      <c r="P44" s="14"/>
      <c r="Q44" s="14"/>
      <c r="R44" s="14"/>
      <c r="S44" s="83"/>
      <c r="T44" s="15"/>
    </row>
    <row r="45" spans="2:20" ht="16.5" thickBot="1" x14ac:dyDescent="0.3">
      <c r="B45" s="13"/>
      <c r="C45" s="82"/>
      <c r="D45" s="180" t="s">
        <v>63</v>
      </c>
      <c r="E45" s="135" t="s">
        <v>78</v>
      </c>
      <c r="F45" s="177">
        <f>F$11</f>
        <v>45505</v>
      </c>
      <c r="G45" s="105">
        <f t="shared" ref="G45:Q45" si="4">G$11</f>
        <v>45536</v>
      </c>
      <c r="H45" s="105">
        <f t="shared" si="4"/>
        <v>45566</v>
      </c>
      <c r="I45" s="105">
        <f t="shared" si="4"/>
        <v>45597</v>
      </c>
      <c r="J45" s="105">
        <f t="shared" si="4"/>
        <v>45627</v>
      </c>
      <c r="K45" s="105">
        <f t="shared" si="4"/>
        <v>45658</v>
      </c>
      <c r="L45" s="105">
        <f t="shared" si="4"/>
        <v>45689</v>
      </c>
      <c r="M45" s="105">
        <f t="shared" si="4"/>
        <v>45717</v>
      </c>
      <c r="N45" s="105">
        <f t="shared" si="4"/>
        <v>45748</v>
      </c>
      <c r="O45" s="105">
        <f t="shared" si="4"/>
        <v>45778</v>
      </c>
      <c r="P45" s="105">
        <f t="shared" si="4"/>
        <v>45809</v>
      </c>
      <c r="Q45" s="114">
        <f t="shared" si="4"/>
        <v>45839</v>
      </c>
      <c r="R45" s="115" t="s">
        <v>27</v>
      </c>
      <c r="S45" s="83"/>
      <c r="T45" s="15"/>
    </row>
    <row r="46" spans="2:20" ht="15.75" x14ac:dyDescent="0.25">
      <c r="B46" s="13"/>
      <c r="C46" s="82"/>
      <c r="D46" s="106" t="s">
        <v>64</v>
      </c>
      <c r="E46" s="134" t="s">
        <v>38</v>
      </c>
      <c r="F46" s="176">
        <f t="shared" ref="F46:Q46" si="5">SUM(F12:F22,F28:F40)</f>
        <v>0</v>
      </c>
      <c r="G46" s="120">
        <f t="shared" si="5"/>
        <v>0</v>
      </c>
      <c r="H46" s="120">
        <f t="shared" si="5"/>
        <v>0</v>
      </c>
      <c r="I46" s="120">
        <f t="shared" si="5"/>
        <v>0</v>
      </c>
      <c r="J46" s="120">
        <f t="shared" si="5"/>
        <v>0</v>
      </c>
      <c r="K46" s="120">
        <f t="shared" si="5"/>
        <v>0</v>
      </c>
      <c r="L46" s="120">
        <f t="shared" si="5"/>
        <v>0</v>
      </c>
      <c r="M46" s="120">
        <f t="shared" si="5"/>
        <v>0</v>
      </c>
      <c r="N46" s="120">
        <f t="shared" si="5"/>
        <v>0</v>
      </c>
      <c r="O46" s="120">
        <f t="shared" si="5"/>
        <v>0</v>
      </c>
      <c r="P46" s="120">
        <f t="shared" si="5"/>
        <v>0</v>
      </c>
      <c r="Q46" s="121">
        <f t="shared" si="5"/>
        <v>0</v>
      </c>
      <c r="R46" s="127">
        <f>SUM(R12:R22,R28:R40)</f>
        <v>0</v>
      </c>
      <c r="S46" s="83"/>
      <c r="T46" s="15"/>
    </row>
    <row r="47" spans="2:20" ht="16.5" thickBot="1" x14ac:dyDescent="0.3">
      <c r="B47" s="13"/>
      <c r="C47" s="82"/>
      <c r="D47" s="118" t="s">
        <v>64</v>
      </c>
      <c r="E47" s="136" t="s">
        <v>18</v>
      </c>
      <c r="F47" s="181">
        <f>'Year 3 Service - Upstate'!F97</f>
        <v>1994913</v>
      </c>
      <c r="G47" s="138">
        <f>'Year 3 Service - Upstate'!G97</f>
        <v>1995408</v>
      </c>
      <c r="H47" s="138">
        <f>'Year 3 Service - Upstate'!H97</f>
        <v>1995908</v>
      </c>
      <c r="I47" s="138">
        <f>'Year 3 Service - Upstate'!I97</f>
        <v>1996413</v>
      </c>
      <c r="J47" s="138">
        <f>'Year 3 Service - Upstate'!J97</f>
        <v>1996923</v>
      </c>
      <c r="K47" s="138">
        <f>'Year 3 Service - Upstate'!K97</f>
        <v>1997438</v>
      </c>
      <c r="L47" s="138">
        <f>'Year 3 Service - Upstate'!L97</f>
        <v>1997959</v>
      </c>
      <c r="M47" s="138">
        <f>'Year 3 Service - Upstate'!M97</f>
        <v>1998485</v>
      </c>
      <c r="N47" s="138">
        <f>'Year 3 Service - Upstate'!N97</f>
        <v>1999016</v>
      </c>
      <c r="O47" s="138">
        <f>'Year 3 Service - Upstate'!O97</f>
        <v>1999553</v>
      </c>
      <c r="P47" s="138">
        <f>'Year 3 Service - Upstate'!P97</f>
        <v>2000095</v>
      </c>
      <c r="Q47" s="139">
        <f>'Year 3 Service - Upstate'!Q97</f>
        <v>2000643</v>
      </c>
      <c r="R47" s="140">
        <f>SUM(F47:Q47)</f>
        <v>23972754</v>
      </c>
      <c r="S47" s="83"/>
      <c r="T47" s="15"/>
    </row>
    <row r="48" spans="2:20" ht="16.5" thickBot="1" x14ac:dyDescent="0.3">
      <c r="B48" s="13"/>
      <c r="C48" s="82"/>
      <c r="D48" s="125" t="s">
        <v>64</v>
      </c>
      <c r="E48" s="141" t="s">
        <v>19</v>
      </c>
      <c r="F48" s="182">
        <f t="shared" ref="F48:Q48" si="6">F46/F47</f>
        <v>0</v>
      </c>
      <c r="G48" s="143">
        <f t="shared" si="6"/>
        <v>0</v>
      </c>
      <c r="H48" s="143">
        <f t="shared" si="6"/>
        <v>0</v>
      </c>
      <c r="I48" s="143">
        <f t="shared" si="6"/>
        <v>0</v>
      </c>
      <c r="J48" s="143">
        <f t="shared" si="6"/>
        <v>0</v>
      </c>
      <c r="K48" s="143">
        <f t="shared" si="6"/>
        <v>0</v>
      </c>
      <c r="L48" s="143">
        <f t="shared" si="6"/>
        <v>0</v>
      </c>
      <c r="M48" s="143">
        <f t="shared" si="6"/>
        <v>0</v>
      </c>
      <c r="N48" s="143">
        <f t="shared" si="6"/>
        <v>0</v>
      </c>
      <c r="O48" s="143">
        <f t="shared" si="6"/>
        <v>0</v>
      </c>
      <c r="P48" s="143">
        <f t="shared" si="6"/>
        <v>0</v>
      </c>
      <c r="Q48" s="144">
        <f t="shared" si="6"/>
        <v>0</v>
      </c>
      <c r="R48" s="145">
        <f>R46/R47</f>
        <v>0</v>
      </c>
      <c r="S48" s="83"/>
      <c r="T48" s="15"/>
    </row>
    <row r="49" spans="1:27" ht="16.5" thickBot="1" x14ac:dyDescent="0.3">
      <c r="B49" s="13"/>
      <c r="C49" s="82"/>
      <c r="D49" s="3"/>
      <c r="E49" s="3"/>
      <c r="F49" s="224"/>
      <c r="G49" s="224"/>
      <c r="H49" s="224"/>
      <c r="I49" s="224"/>
      <c r="J49" s="224"/>
      <c r="K49" s="224"/>
      <c r="L49" s="224"/>
      <c r="M49" s="224"/>
      <c r="N49" s="224"/>
      <c r="O49" s="224"/>
      <c r="P49" s="224"/>
      <c r="Q49" s="224"/>
      <c r="R49" s="224"/>
      <c r="S49" s="83"/>
      <c r="T49" s="15"/>
    </row>
    <row r="50" spans="1:27" s="3" customFormat="1" ht="16.5" thickBot="1" x14ac:dyDescent="0.3">
      <c r="A50" s="12"/>
      <c r="B50" s="23"/>
      <c r="C50" s="72"/>
      <c r="D50" s="180" t="s">
        <v>63</v>
      </c>
      <c r="E50" s="135" t="s">
        <v>78</v>
      </c>
      <c r="F50" s="109">
        <f>F$11</f>
        <v>45505</v>
      </c>
      <c r="G50" s="105">
        <f t="shared" ref="G50:Q50" si="7">G$11</f>
        <v>45536</v>
      </c>
      <c r="H50" s="105">
        <f t="shared" si="7"/>
        <v>45566</v>
      </c>
      <c r="I50" s="105">
        <f t="shared" si="7"/>
        <v>45597</v>
      </c>
      <c r="J50" s="105">
        <f t="shared" si="7"/>
        <v>45627</v>
      </c>
      <c r="K50" s="105">
        <f t="shared" si="7"/>
        <v>45658</v>
      </c>
      <c r="L50" s="105">
        <f t="shared" si="7"/>
        <v>45689</v>
      </c>
      <c r="M50" s="105">
        <f t="shared" si="7"/>
        <v>45717</v>
      </c>
      <c r="N50" s="105">
        <f t="shared" si="7"/>
        <v>45748</v>
      </c>
      <c r="O50" s="105">
        <f t="shared" si="7"/>
        <v>45778</v>
      </c>
      <c r="P50" s="105">
        <f t="shared" si="7"/>
        <v>45809</v>
      </c>
      <c r="Q50" s="114">
        <f t="shared" si="7"/>
        <v>45839</v>
      </c>
      <c r="R50" s="115" t="s">
        <v>27</v>
      </c>
      <c r="S50" s="71"/>
      <c r="T50" s="4"/>
      <c r="V50"/>
      <c r="W50"/>
      <c r="X50"/>
      <c r="Y50"/>
      <c r="Z50"/>
      <c r="AA50"/>
    </row>
    <row r="51" spans="1:27" s="3" customFormat="1" ht="15.75" x14ac:dyDescent="0.25">
      <c r="A51" s="12"/>
      <c r="B51" s="23"/>
      <c r="C51" s="72"/>
      <c r="D51" s="106" t="s">
        <v>61</v>
      </c>
      <c r="E51" s="134" t="s">
        <v>38</v>
      </c>
      <c r="F51" s="155"/>
      <c r="G51" s="156"/>
      <c r="H51" s="156"/>
      <c r="I51" s="156"/>
      <c r="J51" s="156"/>
      <c r="K51" s="156"/>
      <c r="L51" s="156"/>
      <c r="M51" s="156"/>
      <c r="N51" s="156"/>
      <c r="O51" s="156"/>
      <c r="P51" s="156"/>
      <c r="Q51" s="157"/>
      <c r="R51" s="127">
        <f>SUM(F51:Q51)</f>
        <v>0</v>
      </c>
      <c r="S51" s="71"/>
      <c r="T51" s="4"/>
      <c r="V51"/>
      <c r="W51"/>
      <c r="X51"/>
      <c r="Y51"/>
      <c r="Z51"/>
      <c r="AA51"/>
    </row>
    <row r="52" spans="1:27" s="3" customFormat="1" ht="16.5" thickBot="1" x14ac:dyDescent="0.3">
      <c r="A52" s="12"/>
      <c r="B52" s="23"/>
      <c r="C52" s="72"/>
      <c r="D52" s="118" t="s">
        <v>61</v>
      </c>
      <c r="E52" s="136" t="s">
        <v>18</v>
      </c>
      <c r="F52" s="158">
        <f>'Year 3 Service - Upstate'!F102</f>
        <v>1946581</v>
      </c>
      <c r="G52" s="159">
        <f>'Year 3 Service - Upstate'!G102</f>
        <v>1946581</v>
      </c>
      <c r="H52" s="159">
        <f>'Year 3 Service - Upstate'!H102</f>
        <v>1946581</v>
      </c>
      <c r="I52" s="159">
        <f>'Year 3 Service - Upstate'!I102</f>
        <v>1946581</v>
      </c>
      <c r="J52" s="159">
        <f>'Year 3 Service - Upstate'!J102</f>
        <v>1946581</v>
      </c>
      <c r="K52" s="159">
        <f>'Year 3 Service - Upstate'!K102</f>
        <v>1946581</v>
      </c>
      <c r="L52" s="159">
        <f>'Year 3 Service - Upstate'!L102</f>
        <v>1946581</v>
      </c>
      <c r="M52" s="159">
        <f>'Year 3 Service - Upstate'!M102</f>
        <v>1946581</v>
      </c>
      <c r="N52" s="159">
        <f>'Year 3 Service - Upstate'!N102</f>
        <v>1946581</v>
      </c>
      <c r="O52" s="159">
        <f>'Year 3 Service - Upstate'!O102</f>
        <v>1946581</v>
      </c>
      <c r="P52" s="159">
        <f>'Year 3 Service - Upstate'!P102</f>
        <v>1946581</v>
      </c>
      <c r="Q52" s="160">
        <f>'Year 3 Service - Upstate'!Q102</f>
        <v>1946581</v>
      </c>
      <c r="R52" s="140">
        <f>SUM(F52:Q52)</f>
        <v>23358972</v>
      </c>
      <c r="S52" s="71"/>
      <c r="T52" s="4"/>
      <c r="V52"/>
      <c r="W52"/>
      <c r="X52"/>
      <c r="Y52"/>
      <c r="Z52"/>
      <c r="AA52"/>
    </row>
    <row r="53" spans="1:27" s="3" customFormat="1" ht="16.5" thickBot="1" x14ac:dyDescent="0.3">
      <c r="A53" s="12"/>
      <c r="B53" s="23"/>
      <c r="C53" s="72"/>
      <c r="D53" s="125" t="s">
        <v>61</v>
      </c>
      <c r="E53" s="141" t="s">
        <v>19</v>
      </c>
      <c r="F53" s="142">
        <f>F51/F52</f>
        <v>0</v>
      </c>
      <c r="G53" s="143">
        <f t="shared" ref="G53:Q53" si="8">G51/G52</f>
        <v>0</v>
      </c>
      <c r="H53" s="143">
        <f t="shared" si="8"/>
        <v>0</v>
      </c>
      <c r="I53" s="143">
        <f t="shared" si="8"/>
        <v>0</v>
      </c>
      <c r="J53" s="143">
        <f t="shared" si="8"/>
        <v>0</v>
      </c>
      <c r="K53" s="143">
        <f t="shared" si="8"/>
        <v>0</v>
      </c>
      <c r="L53" s="143">
        <f t="shared" si="8"/>
        <v>0</v>
      </c>
      <c r="M53" s="143">
        <f t="shared" si="8"/>
        <v>0</v>
      </c>
      <c r="N53" s="143">
        <f t="shared" si="8"/>
        <v>0</v>
      </c>
      <c r="O53" s="143">
        <f t="shared" si="8"/>
        <v>0</v>
      </c>
      <c r="P53" s="143">
        <f t="shared" si="8"/>
        <v>0</v>
      </c>
      <c r="Q53" s="144">
        <f t="shared" si="8"/>
        <v>0</v>
      </c>
      <c r="R53" s="145">
        <f>R51/R52</f>
        <v>0</v>
      </c>
      <c r="S53" s="71"/>
      <c r="T53" s="4"/>
      <c r="V53"/>
      <c r="W53"/>
      <c r="X53"/>
      <c r="Y53"/>
      <c r="Z53"/>
      <c r="AA53"/>
    </row>
    <row r="54" spans="1:27" s="3" customFormat="1" ht="16.5" thickBot="1" x14ac:dyDescent="0.3">
      <c r="A54" s="12"/>
      <c r="B54" s="23"/>
      <c r="C54" s="72"/>
      <c r="F54" s="224"/>
      <c r="G54" s="224"/>
      <c r="H54" s="224"/>
      <c r="I54" s="224"/>
      <c r="J54" s="224"/>
      <c r="K54" s="224"/>
      <c r="L54" s="224"/>
      <c r="M54" s="224"/>
      <c r="N54" s="224"/>
      <c r="O54" s="224"/>
      <c r="P54" s="224"/>
      <c r="Q54" s="224"/>
      <c r="R54" s="224"/>
      <c r="S54" s="71"/>
      <c r="T54" s="4"/>
      <c r="V54"/>
      <c r="W54"/>
      <c r="X54"/>
      <c r="Y54"/>
      <c r="Z54"/>
      <c r="AA54"/>
    </row>
    <row r="55" spans="1:27" s="3" customFormat="1" ht="16.5" thickBot="1" x14ac:dyDescent="0.3">
      <c r="A55" s="12"/>
      <c r="B55" s="23"/>
      <c r="C55" s="72"/>
      <c r="D55" s="180" t="s">
        <v>63</v>
      </c>
      <c r="E55" s="135" t="s">
        <v>78</v>
      </c>
      <c r="F55" s="109">
        <f>F$11</f>
        <v>45505</v>
      </c>
      <c r="G55" s="105">
        <f t="shared" ref="G55:Q55" si="9">G$11</f>
        <v>45536</v>
      </c>
      <c r="H55" s="105">
        <f t="shared" si="9"/>
        <v>45566</v>
      </c>
      <c r="I55" s="105">
        <f t="shared" si="9"/>
        <v>45597</v>
      </c>
      <c r="J55" s="105">
        <f t="shared" si="9"/>
        <v>45627</v>
      </c>
      <c r="K55" s="105">
        <f t="shared" si="9"/>
        <v>45658</v>
      </c>
      <c r="L55" s="105">
        <f t="shared" si="9"/>
        <v>45689</v>
      </c>
      <c r="M55" s="105">
        <f t="shared" si="9"/>
        <v>45717</v>
      </c>
      <c r="N55" s="105">
        <f t="shared" si="9"/>
        <v>45748</v>
      </c>
      <c r="O55" s="105">
        <f t="shared" si="9"/>
        <v>45778</v>
      </c>
      <c r="P55" s="105">
        <f t="shared" si="9"/>
        <v>45809</v>
      </c>
      <c r="Q55" s="114">
        <f t="shared" si="9"/>
        <v>45839</v>
      </c>
      <c r="R55" s="115" t="s">
        <v>27</v>
      </c>
      <c r="S55" s="71"/>
      <c r="T55" s="4"/>
      <c r="V55"/>
      <c r="W55"/>
      <c r="X55"/>
      <c r="Y55"/>
      <c r="Z55"/>
      <c r="AA55"/>
    </row>
    <row r="56" spans="1:27" s="3" customFormat="1" ht="15.75" x14ac:dyDescent="0.25">
      <c r="A56" s="12"/>
      <c r="B56" s="23"/>
      <c r="C56" s="72"/>
      <c r="D56" s="106" t="s">
        <v>62</v>
      </c>
      <c r="E56" s="134" t="s">
        <v>38</v>
      </c>
      <c r="F56" s="192">
        <f t="shared" ref="F56:Q56" si="10">F46-F51</f>
        <v>0</v>
      </c>
      <c r="G56" s="193">
        <f t="shared" si="10"/>
        <v>0</v>
      </c>
      <c r="H56" s="193">
        <f t="shared" si="10"/>
        <v>0</v>
      </c>
      <c r="I56" s="193">
        <f t="shared" si="10"/>
        <v>0</v>
      </c>
      <c r="J56" s="193">
        <f t="shared" si="10"/>
        <v>0</v>
      </c>
      <c r="K56" s="193">
        <f t="shared" si="10"/>
        <v>0</v>
      </c>
      <c r="L56" s="193">
        <f t="shared" si="10"/>
        <v>0</v>
      </c>
      <c r="M56" s="193">
        <f t="shared" si="10"/>
        <v>0</v>
      </c>
      <c r="N56" s="193">
        <f t="shared" si="10"/>
        <v>0</v>
      </c>
      <c r="O56" s="193">
        <f t="shared" si="10"/>
        <v>0</v>
      </c>
      <c r="P56" s="193">
        <f t="shared" si="10"/>
        <v>0</v>
      </c>
      <c r="Q56" s="194">
        <f t="shared" si="10"/>
        <v>0</v>
      </c>
      <c r="R56" s="127">
        <f>SUM(F56:Q56)</f>
        <v>0</v>
      </c>
      <c r="S56" s="71"/>
      <c r="T56" s="4"/>
      <c r="V56"/>
      <c r="W56"/>
      <c r="X56"/>
      <c r="Y56"/>
      <c r="Z56"/>
      <c r="AA56"/>
    </row>
    <row r="57" spans="1:27" s="3" customFormat="1" ht="16.5" thickBot="1" x14ac:dyDescent="0.3">
      <c r="A57" s="12"/>
      <c r="B57" s="23"/>
      <c r="C57" s="72"/>
      <c r="D57" s="118" t="s">
        <v>62</v>
      </c>
      <c r="E57" s="136" t="s">
        <v>18</v>
      </c>
      <c r="F57" s="158">
        <f>'Year 3 Service - Upstate'!F107</f>
        <v>48332</v>
      </c>
      <c r="G57" s="159">
        <f>'Year 3 Service - Upstate'!G107</f>
        <v>48827</v>
      </c>
      <c r="H57" s="159">
        <f>'Year 3 Service - Upstate'!H107</f>
        <v>49327</v>
      </c>
      <c r="I57" s="159">
        <f>'Year 3 Service - Upstate'!I107</f>
        <v>49832</v>
      </c>
      <c r="J57" s="159">
        <f>'Year 3 Service - Upstate'!J107</f>
        <v>50342</v>
      </c>
      <c r="K57" s="159">
        <f>'Year 3 Service - Upstate'!K107</f>
        <v>50857</v>
      </c>
      <c r="L57" s="159">
        <f>'Year 3 Service - Upstate'!L107</f>
        <v>51378</v>
      </c>
      <c r="M57" s="159">
        <f>'Year 3 Service - Upstate'!M107</f>
        <v>51904</v>
      </c>
      <c r="N57" s="159">
        <f>'Year 3 Service - Upstate'!N107</f>
        <v>52435</v>
      </c>
      <c r="O57" s="159">
        <f>'Year 3 Service - Upstate'!O107</f>
        <v>52972</v>
      </c>
      <c r="P57" s="159">
        <f>'Year 3 Service - Upstate'!P107</f>
        <v>53514</v>
      </c>
      <c r="Q57" s="160">
        <f>'Year 3 Service - Upstate'!Q107</f>
        <v>54062</v>
      </c>
      <c r="R57" s="140">
        <f>SUM(F57:Q57)</f>
        <v>613782</v>
      </c>
      <c r="S57" s="71"/>
      <c r="T57" s="4"/>
      <c r="V57"/>
      <c r="W57"/>
      <c r="X57"/>
      <c r="Y57"/>
      <c r="Z57"/>
      <c r="AA57"/>
    </row>
    <row r="58" spans="1:27" s="3" customFormat="1" ht="16.5" thickBot="1" x14ac:dyDescent="0.3">
      <c r="A58" s="12"/>
      <c r="B58" s="23"/>
      <c r="C58" s="72"/>
      <c r="D58" s="125" t="s">
        <v>62</v>
      </c>
      <c r="E58" s="141" t="s">
        <v>19</v>
      </c>
      <c r="F58" s="142">
        <f>F56/F57</f>
        <v>0</v>
      </c>
      <c r="G58" s="143">
        <f t="shared" ref="G58:R58" si="11">G56/G57</f>
        <v>0</v>
      </c>
      <c r="H58" s="143">
        <f t="shared" si="11"/>
        <v>0</v>
      </c>
      <c r="I58" s="143">
        <f t="shared" si="11"/>
        <v>0</v>
      </c>
      <c r="J58" s="143">
        <f t="shared" si="11"/>
        <v>0</v>
      </c>
      <c r="K58" s="143">
        <f t="shared" si="11"/>
        <v>0</v>
      </c>
      <c r="L58" s="143">
        <f t="shared" si="11"/>
        <v>0</v>
      </c>
      <c r="M58" s="143">
        <f t="shared" si="11"/>
        <v>0</v>
      </c>
      <c r="N58" s="143">
        <f t="shared" si="11"/>
        <v>0</v>
      </c>
      <c r="O58" s="143">
        <f t="shared" si="11"/>
        <v>0</v>
      </c>
      <c r="P58" s="143">
        <f t="shared" si="11"/>
        <v>0</v>
      </c>
      <c r="Q58" s="144">
        <f t="shared" si="11"/>
        <v>0</v>
      </c>
      <c r="R58" s="145">
        <f t="shared" si="11"/>
        <v>0</v>
      </c>
      <c r="S58" s="71"/>
      <c r="T58" s="4"/>
      <c r="V58"/>
      <c r="W58"/>
      <c r="X58"/>
      <c r="Y58"/>
      <c r="Z58"/>
      <c r="AA58"/>
    </row>
    <row r="59" spans="1:27" x14ac:dyDescent="0.2">
      <c r="B59" s="13"/>
      <c r="C59" s="84"/>
      <c r="D59" s="85"/>
      <c r="E59" s="85"/>
      <c r="F59" s="85"/>
      <c r="G59" s="85"/>
      <c r="H59" s="85"/>
      <c r="I59" s="85"/>
      <c r="J59" s="85"/>
      <c r="K59" s="85"/>
      <c r="L59" s="85"/>
      <c r="M59" s="85"/>
      <c r="N59" s="85"/>
      <c r="O59" s="85"/>
      <c r="P59" s="85"/>
      <c r="Q59" s="85"/>
      <c r="R59" s="85"/>
      <c r="S59" s="86"/>
      <c r="T59" s="15"/>
    </row>
    <row r="60" spans="1:27" ht="13.5" thickBot="1" x14ac:dyDescent="0.25">
      <c r="B60" s="16"/>
      <c r="C60" s="17"/>
      <c r="D60" s="17"/>
      <c r="E60" s="17"/>
      <c r="F60" s="17"/>
      <c r="G60" s="17"/>
      <c r="H60" s="17"/>
      <c r="I60" s="17"/>
      <c r="J60" s="17"/>
      <c r="K60" s="17"/>
      <c r="L60" s="17"/>
      <c r="M60" s="17"/>
      <c r="N60" s="17"/>
      <c r="O60" s="17"/>
      <c r="P60" s="17"/>
      <c r="Q60" s="17"/>
      <c r="R60" s="17"/>
      <c r="S60" s="17"/>
      <c r="T60" s="18"/>
    </row>
  </sheetData>
  <sheetProtection algorithmName="SHA-512" hashValue="Hopt99qH9Pvbt94lwZiIJVYjIJ6r9p8re00GsnZdV5Wz8ihWKxkF3NufhkP0o9jEhS0eHQtidG3BuIcmOpKuog==" saltValue="CL/xyqm/G7h6f0DfcDKnBw==" spinCount="100000" sheet="1" formatColumns="0" formatRows="0"/>
  <mergeCells count="16">
    <mergeCell ref="D30:E30"/>
    <mergeCell ref="D31:E31"/>
    <mergeCell ref="D32:E32"/>
    <mergeCell ref="D40:E40"/>
    <mergeCell ref="D17:E17"/>
    <mergeCell ref="D18:E18"/>
    <mergeCell ref="D19:E19"/>
    <mergeCell ref="D27:E27"/>
    <mergeCell ref="D28:E28"/>
    <mergeCell ref="D29:E29"/>
    <mergeCell ref="D16:E16"/>
    <mergeCell ref="D11:E11"/>
    <mergeCell ref="D12:E12"/>
    <mergeCell ref="D13:E13"/>
    <mergeCell ref="D14:E14"/>
    <mergeCell ref="D15:E15"/>
  </mergeCells>
  <dataValidations count="1">
    <dataValidation type="decimal" allowBlank="1" showInputMessage="1" showErrorMessage="1" sqref="F12:Q22 F51:Q51 F28:Q40" xr:uid="{0781C88D-6871-4A97-801F-24C7698C700B}">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5C1F188BBC784895C899F1F2678A5D" ma:contentTypeVersion="7" ma:contentTypeDescription="Create a new document." ma:contentTypeScope="" ma:versionID="c965c6c09c453c838ea79ef1bb9cbec9">
  <xsd:schema xmlns:xsd="http://www.w3.org/2001/XMLSchema" xmlns:xs="http://www.w3.org/2001/XMLSchema" xmlns:p="http://schemas.microsoft.com/office/2006/metadata/properties" xmlns:ns2="1639553a-da9e-49b0-b5fc-72f7a9e15e82" xmlns:ns3="fb8529d6-23c4-4aca-ad7d-122f1ab60e60" targetNamespace="http://schemas.microsoft.com/office/2006/metadata/properties" ma:root="true" ma:fieldsID="08c1e9f830ef9db68818dd3ea8e237a1" ns2:_="" ns3:_="">
    <xsd:import namespace="1639553a-da9e-49b0-b5fc-72f7a9e15e82"/>
    <xsd:import namespace="fb8529d6-23c4-4aca-ad7d-122f1ab60e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9553a-da9e-49b0-b5fc-72f7a9e15e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529d6-23c4-4aca-ad7d-122f1ab60e6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EAF3FD-1421-412C-8A3E-09CA89141CE3}">
  <ds:schemaRefs>
    <ds:schemaRef ds:uri="http://schemas.microsoft.com/sharepoint/v3/contenttype/forms"/>
  </ds:schemaRefs>
</ds:datastoreItem>
</file>

<file path=customXml/itemProps2.xml><?xml version="1.0" encoding="utf-8"?>
<ds:datastoreItem xmlns:ds="http://schemas.openxmlformats.org/officeDocument/2006/customXml" ds:itemID="{6A803686-3DDB-4798-B6EE-7C0EFC407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39553a-da9e-49b0-b5fc-72f7a9e15e82"/>
    <ds:schemaRef ds:uri="fb8529d6-23c4-4aca-ad7d-122f1ab60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024BB-12AF-4A31-8506-D3625DD093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vt:lpstr>
      <vt:lpstr>Cost Summary - Aggregate</vt:lpstr>
      <vt:lpstr>Cost Summary - by Population</vt:lpstr>
      <vt:lpstr>Year 1 Service - Upstate</vt:lpstr>
      <vt:lpstr>Year 1 Admin - Upstate</vt:lpstr>
      <vt:lpstr>Year 2 Service - Upstate</vt:lpstr>
      <vt:lpstr>Year 2 Admin - Upstate</vt:lpstr>
      <vt:lpstr>Year 3 Service - Upstate</vt:lpstr>
      <vt:lpstr>Year 3 Admin - Upstate</vt:lpstr>
      <vt:lpstr>Year 4 Service - Upstate</vt:lpstr>
      <vt:lpstr>Year 4 Admin - Upstate</vt:lpstr>
      <vt:lpstr>Year 5 Service - Upstate</vt:lpstr>
      <vt:lpstr>Year 5 Admin - Upstate</vt:lpstr>
      <vt:lpstr>'Cost Summary - Aggregate'!Print_Area</vt:lpstr>
      <vt:lpstr>'Cost Summary - by Population'!Print_Area</vt:lpstr>
      <vt:lpstr>Instructions!Print_Area</vt:lpstr>
      <vt:lpstr>'Year 1 Admin - Upstate'!Print_Area</vt:lpstr>
      <vt:lpstr>'Year 1 Service - Upstate'!Print_Area</vt:lpstr>
      <vt:lpstr>'Year 2 Admin - Upstate'!Print_Area</vt:lpstr>
      <vt:lpstr>'Year 2 Service - Upstate'!Print_Area</vt:lpstr>
      <vt:lpstr>'Year 3 Admin - Upstate'!Print_Area</vt:lpstr>
      <vt:lpstr>'Year 3 Service - Upstate'!Print_Area</vt:lpstr>
      <vt:lpstr>'Year 4 Admin - Upstate'!Print_Area</vt:lpstr>
      <vt:lpstr>'Year 4 Service - Upstate'!Print_Area</vt:lpstr>
      <vt:lpstr>'Year 5 Admin - Upstate'!Print_Area</vt:lpstr>
      <vt:lpstr>'Year 5 Service - Upstate'!Print_Area</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Soin, Shweta</dc:creator>
  <cp:lastModifiedBy>Seastrum, Justin (DOH)</cp:lastModifiedBy>
  <cp:lastPrinted>2020-12-03T22:09:08Z</cp:lastPrinted>
  <dcterms:created xsi:type="dcterms:W3CDTF">2010-04-29T12:14:18Z</dcterms:created>
  <dcterms:modified xsi:type="dcterms:W3CDTF">2021-10-25T18:00:48Z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2021-06-02T23:40:29Z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f1e257b2-f36b-44ad-8125-1bc5f5a89206</vt:lpwstr>
  </property>
  <property fmtid="{D5CDD505-2E9C-101B-9397-08002B2CF9AE}" pid="8" name="MSIP_Label_ea60d57e-af5b-4752-ac57-3e4f28ca11dc_ContentBits">
    <vt:lpwstr>0</vt:lpwstr>
  </property>
  <property fmtid="{D5CDD505-2E9C-101B-9397-08002B2CF9AE}" pid="9" name="ContentTypeId">
    <vt:lpwstr>0x010100E35C1F188BBC784895C899F1F2678A5D</vt:lpwstr>
  </property>
</Properties>
</file>