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autoCompressPictures="0"/>
  <mc:AlternateContent xmlns:mc="http://schemas.openxmlformats.org/markup-compatibility/2006">
    <mc:Choice Requires="x15">
      <x15ac:absPath xmlns:x15ac="http://schemas.microsoft.com/office/spreadsheetml/2010/11/ac" url="I:\OHIP\DPPG\DPPG Shared\DFPP\Transportation Unit\CPE RFP Transportation and SSHSP\"/>
    </mc:Choice>
  </mc:AlternateContent>
  <xr:revisionPtr revIDLastSave="0" documentId="8_{B193E68A-9BE2-487D-95DD-1C9467A08A16}" xr6:coauthVersionLast="46" xr6:coauthVersionMax="46" xr10:uidLastSave="{00000000-0000-0000-0000-000000000000}"/>
  <bookViews>
    <workbookView xWindow="28680" yWindow="-120" windowWidth="29040" windowHeight="15840" tabRatio="863" xr2:uid="{00000000-000D-0000-FFFF-FFFF00000000}"/>
  </bookViews>
  <sheets>
    <sheet name="General Information" sheetId="1" r:id="rId1"/>
    <sheet name="Sch 1 - Total Expense" sheetId="2" r:id="rId2"/>
    <sheet name="Sch 2 - MTS Expense" sheetId="3" r:id="rId3"/>
    <sheet name="Sch 3 - NON-MTS Expense" sheetId="4" r:id="rId4"/>
    <sheet name="Sch 4 - CRSB" sheetId="5" r:id="rId5"/>
    <sheet name="Sch 5 - A&amp;G" sheetId="6" r:id="rId6"/>
    <sheet name="Sch 6 - Reclassifications" sheetId="7" r:id="rId7"/>
    <sheet name="Sch 7 - Adjustments" sheetId="8" r:id="rId8"/>
    <sheet name="Sch 8 - Revenues" sheetId="9" r:id="rId9"/>
    <sheet name="Sch 9 - Final Settlement" sheetId="10" r:id="rId10"/>
    <sheet name="Sch 10 - Notes" sheetId="11" r:id="rId11"/>
  </sheets>
  <definedNames>
    <definedName name="_xlnm.Print_Area" localSheetId="0">'General Information'!$A$1:$H$70</definedName>
    <definedName name="_xlnm.Print_Area" localSheetId="1">'Sch 1 - Total Expense'!$A$1:$H$81</definedName>
    <definedName name="_xlnm.Print_Area" localSheetId="10">'Sch 10 - Notes'!$A$1:$I$62</definedName>
    <definedName name="_xlnm.Print_Area" localSheetId="2">'Sch 2 - MTS Expense'!$A$1:$I$87</definedName>
    <definedName name="_xlnm.Print_Area" localSheetId="3">'Sch 3 - NON-MTS Expense'!$A$1:$I$84</definedName>
    <definedName name="_xlnm.Print_Area" localSheetId="4">'Sch 4 - CRSB'!$A$1:$J$78</definedName>
    <definedName name="_xlnm.Print_Area" localSheetId="6">'Sch 6 - Reclassifications'!$A$1:$L$74</definedName>
    <definedName name="_xlnm.Print_Area" localSheetId="9">'Sch 9 - Final Settlement'!$A$1:$L$48</definedName>
    <definedName name="Z_B132CD03_A5D7_4D81_A86A_BF3963EBDAE2_.wvu.Cols" localSheetId="9" hidden="1">'Sch 9 - Final Settlement'!$K:$K</definedName>
  </definedNames>
  <calcPr calcId="191029"/>
  <customWorkbookViews>
    <customWorkbookView name="Kinsey Caldwell - Personal View" guid="{B132CD03-A5D7-4D81-A86A-BF3963EBDAE2}" mergeInterval="0" personalView="1" maximized="1" xWindow="1" yWindow="1" windowWidth="1600" windowHeight="670" tabRatio="86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57" i="6" l="1"/>
  <c r="F56" i="6"/>
  <c r="F12" i="2"/>
  <c r="E11" i="2"/>
  <c r="E21" i="10" l="1"/>
  <c r="H48" i="3" l="1"/>
  <c r="H49" i="3"/>
  <c r="G3" i="2" l="1"/>
  <c r="G18" i="6" l="1"/>
  <c r="B77" i="2"/>
  <c r="B78" i="2"/>
  <c r="B39" i="2"/>
  <c r="B39" i="4" s="1"/>
  <c r="B40" i="2"/>
  <c r="B52" i="5" s="1"/>
  <c r="B41" i="2"/>
  <c r="B50" i="5"/>
  <c r="B28" i="2"/>
  <c r="B29" i="2"/>
  <c r="B41" i="5" s="1"/>
  <c r="B30" i="2"/>
  <c r="B19" i="2"/>
  <c r="G8" i="10"/>
  <c r="G10" i="10" s="1"/>
  <c r="F10" i="6"/>
  <c r="G10" i="6"/>
  <c r="H10" i="6" s="1"/>
  <c r="G48" i="3"/>
  <c r="I48" i="3" s="1"/>
  <c r="F48" i="2" s="1"/>
  <c r="G49" i="3"/>
  <c r="I49" i="3" s="1"/>
  <c r="F49" i="2" s="1"/>
  <c r="G50" i="3"/>
  <c r="H50" i="3"/>
  <c r="G51" i="3"/>
  <c r="H51" i="3"/>
  <c r="I51" i="3" s="1"/>
  <c r="F51" i="2" s="1"/>
  <c r="G52" i="3"/>
  <c r="H52" i="3"/>
  <c r="G53" i="3"/>
  <c r="H53" i="3"/>
  <c r="G54" i="3"/>
  <c r="H54" i="3"/>
  <c r="I54" i="3" s="1"/>
  <c r="F54" i="2" s="1"/>
  <c r="G55" i="3"/>
  <c r="H55" i="3"/>
  <c r="G56" i="3"/>
  <c r="H56" i="3"/>
  <c r="I56" i="3" s="1"/>
  <c r="F56" i="2" s="1"/>
  <c r="G57" i="3"/>
  <c r="H57" i="3"/>
  <c r="G58" i="3"/>
  <c r="H58" i="3"/>
  <c r="G59" i="3"/>
  <c r="H59" i="3"/>
  <c r="G60" i="3"/>
  <c r="H60" i="3"/>
  <c r="I60" i="3" s="1"/>
  <c r="F60" i="2" s="1"/>
  <c r="G61" i="3"/>
  <c r="H61" i="3"/>
  <c r="G62" i="3"/>
  <c r="H62" i="3"/>
  <c r="I62" i="3" s="1"/>
  <c r="F62" i="2" s="1"/>
  <c r="G63" i="3"/>
  <c r="H63" i="3"/>
  <c r="I63" i="3" s="1"/>
  <c r="F63" i="2" s="1"/>
  <c r="G64" i="3"/>
  <c r="H64" i="3"/>
  <c r="I64" i="3" s="1"/>
  <c r="F64" i="2" s="1"/>
  <c r="G65" i="3"/>
  <c r="H65" i="3"/>
  <c r="G66" i="3"/>
  <c r="H66" i="3"/>
  <c r="G67" i="3"/>
  <c r="H67" i="3"/>
  <c r="G68" i="3"/>
  <c r="H68" i="3"/>
  <c r="I68" i="3" s="1"/>
  <c r="F68" i="2" s="1"/>
  <c r="G69" i="3"/>
  <c r="H69" i="3"/>
  <c r="G70" i="3"/>
  <c r="H70" i="3"/>
  <c r="G71" i="3"/>
  <c r="H71" i="3"/>
  <c r="I71" i="3" s="1"/>
  <c r="F71" i="2" s="1"/>
  <c r="G72" i="3"/>
  <c r="H72" i="3"/>
  <c r="G73" i="3"/>
  <c r="H73" i="3"/>
  <c r="G74" i="3"/>
  <c r="H74" i="3"/>
  <c r="G75" i="3"/>
  <c r="H75" i="3"/>
  <c r="G76" i="3"/>
  <c r="H76" i="3"/>
  <c r="G77" i="3"/>
  <c r="H77" i="3"/>
  <c r="G78" i="3"/>
  <c r="H78" i="3"/>
  <c r="F35" i="5"/>
  <c r="G35" i="5"/>
  <c r="G23" i="3"/>
  <c r="H23" i="3"/>
  <c r="F36" i="5"/>
  <c r="G36" i="5"/>
  <c r="H36" i="5" s="1"/>
  <c r="G24" i="3"/>
  <c r="H24" i="3"/>
  <c r="F37" i="5"/>
  <c r="G37" i="5"/>
  <c r="G25" i="3"/>
  <c r="H25" i="3"/>
  <c r="F38" i="5"/>
  <c r="G38" i="5"/>
  <c r="H38" i="5" s="1"/>
  <c r="G26" i="3"/>
  <c r="H26" i="3"/>
  <c r="F39" i="5"/>
  <c r="G39" i="5"/>
  <c r="H39" i="5" s="1"/>
  <c r="G27" i="3"/>
  <c r="H27" i="3"/>
  <c r="F40" i="5"/>
  <c r="G40" i="5"/>
  <c r="H40" i="5" s="1"/>
  <c r="G28" i="3"/>
  <c r="H28" i="3"/>
  <c r="F41" i="5"/>
  <c r="G41" i="5"/>
  <c r="G29" i="3"/>
  <c r="H29" i="3"/>
  <c r="F42" i="5"/>
  <c r="G42" i="5"/>
  <c r="G30" i="3"/>
  <c r="H30" i="3"/>
  <c r="F46" i="5"/>
  <c r="G46" i="5"/>
  <c r="H46" i="5" s="1"/>
  <c r="G34" i="3"/>
  <c r="G42" i="3" s="1"/>
  <c r="H34" i="3"/>
  <c r="F47" i="5"/>
  <c r="G47" i="5"/>
  <c r="G35" i="3"/>
  <c r="H35" i="3"/>
  <c r="F48" i="5"/>
  <c r="G48" i="5"/>
  <c r="G36" i="3"/>
  <c r="H36" i="3"/>
  <c r="F49" i="5"/>
  <c r="G49" i="5"/>
  <c r="G37" i="3"/>
  <c r="H37" i="3"/>
  <c r="F50" i="5"/>
  <c r="G50" i="5"/>
  <c r="G38" i="3"/>
  <c r="H38" i="3"/>
  <c r="F51" i="5"/>
  <c r="G51" i="5"/>
  <c r="G39" i="3"/>
  <c r="H39" i="3"/>
  <c r="F52" i="5"/>
  <c r="G52" i="5"/>
  <c r="G40" i="3"/>
  <c r="H40" i="3"/>
  <c r="F53" i="5"/>
  <c r="G53" i="5"/>
  <c r="G41" i="3"/>
  <c r="H41" i="3"/>
  <c r="F10" i="5"/>
  <c r="G10" i="5"/>
  <c r="H10" i="5" s="1"/>
  <c r="G10" i="3"/>
  <c r="H10" i="3"/>
  <c r="F11" i="5"/>
  <c r="G11" i="5"/>
  <c r="H11" i="5" s="1"/>
  <c r="G11" i="3"/>
  <c r="H11" i="3"/>
  <c r="F12" i="5"/>
  <c r="G12" i="5"/>
  <c r="G12" i="3"/>
  <c r="H12" i="3"/>
  <c r="F13" i="5"/>
  <c r="G13" i="5"/>
  <c r="G13" i="3"/>
  <c r="H13" i="3"/>
  <c r="F14" i="5"/>
  <c r="G14" i="5"/>
  <c r="G14" i="3"/>
  <c r="H14" i="3"/>
  <c r="F15" i="5"/>
  <c r="G15" i="5"/>
  <c r="G15" i="3"/>
  <c r="H15" i="3"/>
  <c r="F16" i="5"/>
  <c r="G16" i="5"/>
  <c r="G16" i="3"/>
  <c r="H16" i="3"/>
  <c r="F17" i="5"/>
  <c r="G17" i="5"/>
  <c r="H17" i="5" s="1"/>
  <c r="G17" i="3"/>
  <c r="H17" i="3"/>
  <c r="F18" i="5"/>
  <c r="G18" i="5"/>
  <c r="H18" i="5" s="1"/>
  <c r="G18" i="3"/>
  <c r="H18" i="3"/>
  <c r="F19" i="5"/>
  <c r="G19" i="5"/>
  <c r="G19" i="3"/>
  <c r="H19" i="3"/>
  <c r="G48" i="4"/>
  <c r="H48" i="4"/>
  <c r="G49" i="4"/>
  <c r="H49" i="4"/>
  <c r="I49" i="4" s="1"/>
  <c r="G49" i="2" s="1"/>
  <c r="G50" i="4"/>
  <c r="H50" i="4"/>
  <c r="I50" i="4" s="1"/>
  <c r="G50" i="2" s="1"/>
  <c r="G51" i="4"/>
  <c r="H51" i="4"/>
  <c r="G52" i="4"/>
  <c r="H52" i="4"/>
  <c r="G53" i="4"/>
  <c r="H53" i="4"/>
  <c r="I53" i="4" s="1"/>
  <c r="G53" i="2" s="1"/>
  <c r="G54" i="4"/>
  <c r="H54" i="4"/>
  <c r="I54" i="4" s="1"/>
  <c r="G54" i="2" s="1"/>
  <c r="G55" i="4"/>
  <c r="H55" i="4"/>
  <c r="I55" i="4" s="1"/>
  <c r="G55" i="2" s="1"/>
  <c r="G56" i="4"/>
  <c r="H56" i="4"/>
  <c r="I56" i="4" s="1"/>
  <c r="G56" i="2" s="1"/>
  <c r="G57" i="4"/>
  <c r="H57" i="4"/>
  <c r="I57" i="4" s="1"/>
  <c r="G57" i="2" s="1"/>
  <c r="G58" i="4"/>
  <c r="H58" i="4"/>
  <c r="I58" i="4" s="1"/>
  <c r="G58" i="2" s="1"/>
  <c r="G59" i="4"/>
  <c r="H59" i="4"/>
  <c r="I59" i="4" s="1"/>
  <c r="G59" i="2" s="1"/>
  <c r="G60" i="4"/>
  <c r="H60" i="4"/>
  <c r="G61" i="4"/>
  <c r="H61" i="4"/>
  <c r="I61" i="4" s="1"/>
  <c r="G61" i="2" s="1"/>
  <c r="G62" i="4"/>
  <c r="H62" i="4"/>
  <c r="G63" i="4"/>
  <c r="H63" i="4"/>
  <c r="G64" i="4"/>
  <c r="H64" i="4"/>
  <c r="G65" i="4"/>
  <c r="H65" i="4"/>
  <c r="I65" i="4" s="1"/>
  <c r="G65" i="2" s="1"/>
  <c r="G66" i="4"/>
  <c r="H66" i="4"/>
  <c r="G67" i="4"/>
  <c r="H67" i="4"/>
  <c r="G68" i="4"/>
  <c r="H68" i="4"/>
  <c r="G69" i="4"/>
  <c r="H69" i="4"/>
  <c r="G70" i="4"/>
  <c r="H70" i="4"/>
  <c r="G71" i="4"/>
  <c r="H71" i="4"/>
  <c r="G72" i="4"/>
  <c r="H72" i="4"/>
  <c r="G73" i="4"/>
  <c r="H73" i="4"/>
  <c r="G74" i="4"/>
  <c r="H74" i="4"/>
  <c r="G75" i="4"/>
  <c r="H75" i="4"/>
  <c r="G76" i="4"/>
  <c r="H76" i="4"/>
  <c r="I76" i="4" s="1"/>
  <c r="G76" i="2" s="1"/>
  <c r="G77" i="4"/>
  <c r="H77" i="4"/>
  <c r="I77" i="4" s="1"/>
  <c r="G77" i="2" s="1"/>
  <c r="G78" i="4"/>
  <c r="H78" i="4"/>
  <c r="G23" i="4"/>
  <c r="H23" i="4"/>
  <c r="G24" i="4"/>
  <c r="H24" i="4"/>
  <c r="G25" i="4"/>
  <c r="H25" i="4"/>
  <c r="G26" i="4"/>
  <c r="H26" i="4"/>
  <c r="G27" i="4"/>
  <c r="H27" i="4"/>
  <c r="G28" i="4"/>
  <c r="H28" i="4"/>
  <c r="G29" i="4"/>
  <c r="H29" i="4"/>
  <c r="G30" i="4"/>
  <c r="H30" i="4"/>
  <c r="G34" i="4"/>
  <c r="H34" i="4"/>
  <c r="G35" i="4"/>
  <c r="H35" i="4"/>
  <c r="G36" i="4"/>
  <c r="H36" i="4"/>
  <c r="G37" i="4"/>
  <c r="H37" i="4"/>
  <c r="G38" i="4"/>
  <c r="H38" i="4"/>
  <c r="G39" i="4"/>
  <c r="H39" i="4"/>
  <c r="G40" i="4"/>
  <c r="H40" i="4"/>
  <c r="G41" i="4"/>
  <c r="H41" i="4"/>
  <c r="G10" i="4"/>
  <c r="H10" i="4"/>
  <c r="G11" i="4"/>
  <c r="H11" i="4"/>
  <c r="G12" i="4"/>
  <c r="H12" i="4"/>
  <c r="G13" i="4"/>
  <c r="H13" i="4"/>
  <c r="G14" i="4"/>
  <c r="H14" i="4"/>
  <c r="G15" i="4"/>
  <c r="H15" i="4"/>
  <c r="G16" i="4"/>
  <c r="H16" i="4"/>
  <c r="G17" i="4"/>
  <c r="H17" i="4"/>
  <c r="G18" i="4"/>
  <c r="H18" i="4"/>
  <c r="G19" i="4"/>
  <c r="H19" i="4"/>
  <c r="F11" i="6"/>
  <c r="G11" i="6"/>
  <c r="F12" i="6"/>
  <c r="G12" i="6"/>
  <c r="F13" i="6"/>
  <c r="G13" i="6"/>
  <c r="H13" i="6" s="1"/>
  <c r="H51" i="2" s="1"/>
  <c r="F14" i="6"/>
  <c r="G14" i="6"/>
  <c r="H14" i="6" s="1"/>
  <c r="H52" i="2" s="1"/>
  <c r="F15" i="6"/>
  <c r="G15" i="6"/>
  <c r="F16" i="6"/>
  <c r="G16" i="6"/>
  <c r="F17" i="6"/>
  <c r="H17" i="6"/>
  <c r="H55" i="2" s="1"/>
  <c r="G17" i="6"/>
  <c r="F18" i="6"/>
  <c r="H18" i="6"/>
  <c r="H56" i="2" s="1"/>
  <c r="F19" i="6"/>
  <c r="G19" i="6"/>
  <c r="F20" i="6"/>
  <c r="G20" i="6"/>
  <c r="H20" i="6" s="1"/>
  <c r="H58" i="2" s="1"/>
  <c r="F21" i="6"/>
  <c r="G21" i="6"/>
  <c r="F22" i="6"/>
  <c r="G22" i="6"/>
  <c r="F23" i="6"/>
  <c r="G23" i="6"/>
  <c r="F24" i="6"/>
  <c r="G24" i="6"/>
  <c r="F25" i="6"/>
  <c r="G25" i="6"/>
  <c r="F26" i="6"/>
  <c r="G26" i="6"/>
  <c r="F27" i="6"/>
  <c r="G27" i="6"/>
  <c r="F28" i="6"/>
  <c r="G28" i="6"/>
  <c r="H28" i="6" s="1"/>
  <c r="H66" i="2" s="1"/>
  <c r="F29" i="6"/>
  <c r="G29" i="6"/>
  <c r="F30" i="6"/>
  <c r="G30" i="6"/>
  <c r="F31" i="6"/>
  <c r="G31" i="6"/>
  <c r="H31" i="6" s="1"/>
  <c r="H69" i="2" s="1"/>
  <c r="F32" i="6"/>
  <c r="G32" i="6"/>
  <c r="F33" i="6"/>
  <c r="G33" i="6"/>
  <c r="F34" i="6"/>
  <c r="G34" i="6"/>
  <c r="F35" i="6"/>
  <c r="G35" i="6"/>
  <c r="F36" i="6"/>
  <c r="G36" i="6"/>
  <c r="F37" i="6"/>
  <c r="G37" i="6"/>
  <c r="F38" i="6"/>
  <c r="G38" i="6"/>
  <c r="F39" i="6"/>
  <c r="G39" i="6"/>
  <c r="F40" i="6"/>
  <c r="G40" i="6"/>
  <c r="D21" i="10"/>
  <c r="F21" i="10"/>
  <c r="D31" i="10"/>
  <c r="F17" i="9"/>
  <c r="D33" i="10" s="1"/>
  <c r="H3" i="8"/>
  <c r="H3" i="11"/>
  <c r="G3" i="10"/>
  <c r="I3" i="9"/>
  <c r="J3" i="7"/>
  <c r="I3" i="6"/>
  <c r="I3" i="5"/>
  <c r="H3" i="4"/>
  <c r="H3" i="3"/>
  <c r="I17" i="9"/>
  <c r="G33" i="10" s="1"/>
  <c r="G31" i="10"/>
  <c r="F31" i="10"/>
  <c r="E31" i="10"/>
  <c r="C4" i="10"/>
  <c r="C3" i="10"/>
  <c r="D4" i="11"/>
  <c r="D3" i="11"/>
  <c r="H60" i="9"/>
  <c r="I60" i="9"/>
  <c r="J48" i="9"/>
  <c r="J49" i="9"/>
  <c r="J50" i="9"/>
  <c r="J51" i="9"/>
  <c r="J52" i="9"/>
  <c r="J53" i="9"/>
  <c r="J54" i="9"/>
  <c r="J55" i="9"/>
  <c r="J56" i="9"/>
  <c r="J57" i="9"/>
  <c r="J58" i="9"/>
  <c r="J59" i="9"/>
  <c r="J33" i="9"/>
  <c r="J34" i="9"/>
  <c r="J35" i="9"/>
  <c r="J36" i="9"/>
  <c r="J37" i="9"/>
  <c r="J38" i="9"/>
  <c r="J39" i="9"/>
  <c r="J40" i="9"/>
  <c r="J41" i="9"/>
  <c r="J42" i="9"/>
  <c r="J43" i="9"/>
  <c r="J44" i="9"/>
  <c r="J45" i="9"/>
  <c r="J46" i="9"/>
  <c r="J47" i="9"/>
  <c r="J32" i="9"/>
  <c r="J22" i="9"/>
  <c r="J23" i="9"/>
  <c r="J24" i="9"/>
  <c r="J25" i="9"/>
  <c r="J26" i="9"/>
  <c r="J27" i="9"/>
  <c r="I28" i="9"/>
  <c r="H28" i="9"/>
  <c r="G28" i="9"/>
  <c r="F28" i="9"/>
  <c r="H17" i="9"/>
  <c r="F33" i="10" s="1"/>
  <c r="G17" i="9"/>
  <c r="E33" i="10" s="1"/>
  <c r="J16" i="9"/>
  <c r="J13" i="9"/>
  <c r="J14" i="9"/>
  <c r="J15" i="9"/>
  <c r="J12" i="9"/>
  <c r="J11" i="9"/>
  <c r="C4" i="9"/>
  <c r="C3" i="9"/>
  <c r="E39" i="8"/>
  <c r="C4" i="8"/>
  <c r="C3" i="8"/>
  <c r="L69" i="7"/>
  <c r="H69" i="7"/>
  <c r="C4" i="7"/>
  <c r="C3" i="7"/>
  <c r="B19" i="4"/>
  <c r="B28" i="4"/>
  <c r="B30" i="4"/>
  <c r="B27" i="4"/>
  <c r="B41" i="4"/>
  <c r="B38" i="4"/>
  <c r="B77" i="4"/>
  <c r="B78" i="4"/>
  <c r="B51" i="5"/>
  <c r="B53" i="5"/>
  <c r="B40" i="5"/>
  <c r="B42" i="5"/>
  <c r="B39" i="5"/>
  <c r="B19" i="5"/>
  <c r="B39" i="6"/>
  <c r="B40" i="6"/>
  <c r="E41" i="6"/>
  <c r="C4" i="6"/>
  <c r="C3" i="6"/>
  <c r="D62" i="5"/>
  <c r="E61" i="5" s="1"/>
  <c r="J33" i="5" s="1"/>
  <c r="D27" i="5"/>
  <c r="E25" i="5" s="1"/>
  <c r="I8" i="5" s="1"/>
  <c r="E43" i="5"/>
  <c r="E54" i="5"/>
  <c r="E20" i="5"/>
  <c r="D11" i="5"/>
  <c r="D12" i="5"/>
  <c r="D13" i="5"/>
  <c r="D14" i="5"/>
  <c r="D15" i="5"/>
  <c r="D16" i="5"/>
  <c r="D17" i="5"/>
  <c r="D18" i="5"/>
  <c r="D19" i="5"/>
  <c r="D10" i="5"/>
  <c r="C4" i="5"/>
  <c r="C3" i="5"/>
  <c r="E79" i="4"/>
  <c r="E31" i="4"/>
  <c r="E42" i="4"/>
  <c r="E20" i="4"/>
  <c r="F79" i="4"/>
  <c r="C4" i="4"/>
  <c r="C3" i="4"/>
  <c r="E79" i="3"/>
  <c r="E31" i="3"/>
  <c r="E42" i="3"/>
  <c r="E20" i="3"/>
  <c r="C4" i="3"/>
  <c r="C3" i="3"/>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48" i="2"/>
  <c r="D35" i="2"/>
  <c r="D36" i="2"/>
  <c r="D37" i="2"/>
  <c r="D38" i="2"/>
  <c r="D39" i="2"/>
  <c r="D40" i="2"/>
  <c r="D41" i="2"/>
  <c r="D34" i="2"/>
  <c r="D24" i="2"/>
  <c r="D25" i="2"/>
  <c r="D26" i="2"/>
  <c r="D27" i="2"/>
  <c r="D28" i="2"/>
  <c r="D29" i="2"/>
  <c r="D30" i="2"/>
  <c r="D23" i="2"/>
  <c r="D11" i="2"/>
  <c r="D12" i="2"/>
  <c r="D13" i="2"/>
  <c r="D14" i="2"/>
  <c r="D15" i="2"/>
  <c r="D16" i="2"/>
  <c r="D17" i="2"/>
  <c r="D18" i="2"/>
  <c r="D19" i="2"/>
  <c r="D10" i="2"/>
  <c r="C4" i="2"/>
  <c r="C3" i="2"/>
  <c r="B18" i="2"/>
  <c r="B18" i="5" s="1"/>
  <c r="B76" i="2"/>
  <c r="B76" i="4" s="1"/>
  <c r="H13" i="5"/>
  <c r="H41" i="5"/>
  <c r="I75" i="3"/>
  <c r="F75" i="2" s="1"/>
  <c r="I55" i="3"/>
  <c r="F55" i="2" s="1"/>
  <c r="I52" i="3"/>
  <c r="F52" i="2" s="1"/>
  <c r="F54" i="5"/>
  <c r="H19" i="6"/>
  <c r="H57" i="2" s="1"/>
  <c r="G20" i="4"/>
  <c r="B40" i="4"/>
  <c r="I74" i="4"/>
  <c r="G74" i="2" s="1"/>
  <c r="I70" i="4"/>
  <c r="G70" i="2" s="1"/>
  <c r="I66" i="4"/>
  <c r="G66" i="2" s="1"/>
  <c r="E26" i="5" l="1"/>
  <c r="J8" i="5" s="1"/>
  <c r="J17" i="5" s="1"/>
  <c r="F17" i="4" s="1"/>
  <c r="J18" i="5"/>
  <c r="F18" i="4" s="1"/>
  <c r="E55" i="5"/>
  <c r="H42" i="3"/>
  <c r="H30" i="6"/>
  <c r="H68" i="2" s="1"/>
  <c r="H32" i="6"/>
  <c r="H70" i="2" s="1"/>
  <c r="H31" i="4"/>
  <c r="I53" i="3"/>
  <c r="F53" i="2" s="1"/>
  <c r="I51" i="4"/>
  <c r="G51" i="2" s="1"/>
  <c r="H40" i="6"/>
  <c r="H78" i="2" s="1"/>
  <c r="H38" i="6"/>
  <c r="H76" i="2" s="1"/>
  <c r="H53" i="5"/>
  <c r="H42" i="5"/>
  <c r="I77" i="3"/>
  <c r="F77" i="2" s="1"/>
  <c r="I69" i="3"/>
  <c r="F69" i="2" s="1"/>
  <c r="I65" i="3"/>
  <c r="F65" i="2" s="1"/>
  <c r="I61" i="3"/>
  <c r="F61" i="2" s="1"/>
  <c r="I57" i="3"/>
  <c r="F57" i="2" s="1"/>
  <c r="E57" i="2" s="1"/>
  <c r="H39" i="6"/>
  <c r="H77" i="2" s="1"/>
  <c r="H37" i="6"/>
  <c r="H75" i="2" s="1"/>
  <c r="H16" i="6"/>
  <c r="H54" i="2" s="1"/>
  <c r="H12" i="6"/>
  <c r="H50" i="2" s="1"/>
  <c r="I78" i="3"/>
  <c r="F78" i="2" s="1"/>
  <c r="I74" i="3"/>
  <c r="F74" i="2" s="1"/>
  <c r="I70" i="3"/>
  <c r="F70" i="2" s="1"/>
  <c r="H27" i="6"/>
  <c r="H65" i="2" s="1"/>
  <c r="H25" i="6"/>
  <c r="H63" i="2" s="1"/>
  <c r="B38" i="6"/>
  <c r="E60" i="5"/>
  <c r="I33" i="5" s="1"/>
  <c r="J36" i="5"/>
  <c r="F24" i="4" s="1"/>
  <c r="I24" i="4" s="1"/>
  <c r="G24" i="2" s="1"/>
  <c r="J42" i="5"/>
  <c r="F30" i="4" s="1"/>
  <c r="I30" i="4" s="1"/>
  <c r="G30" i="2" s="1"/>
  <c r="J41" i="5"/>
  <c r="F29" i="4" s="1"/>
  <c r="I29" i="4" s="1"/>
  <c r="G29" i="2" s="1"/>
  <c r="I46" i="5"/>
  <c r="F34" i="3" s="1"/>
  <c r="E62" i="5"/>
  <c r="I38" i="5"/>
  <c r="F26" i="3" s="1"/>
  <c r="I26" i="3" s="1"/>
  <c r="F26" i="2" s="1"/>
  <c r="I39" i="5"/>
  <c r="F27" i="3" s="1"/>
  <c r="I27" i="3" s="1"/>
  <c r="F27" i="2" s="1"/>
  <c r="H35" i="6"/>
  <c r="H73" i="2" s="1"/>
  <c r="H24" i="6"/>
  <c r="H62" i="2" s="1"/>
  <c r="I72" i="4"/>
  <c r="G72" i="2" s="1"/>
  <c r="I68" i="4"/>
  <c r="G68" i="2" s="1"/>
  <c r="E68" i="2" s="1"/>
  <c r="I64" i="4"/>
  <c r="G64" i="2" s="1"/>
  <c r="I52" i="4"/>
  <c r="G52" i="2" s="1"/>
  <c r="H14" i="5"/>
  <c r="J14" i="5" s="1"/>
  <c r="F14" i="4" s="1"/>
  <c r="I14" i="4" s="1"/>
  <c r="G14" i="2" s="1"/>
  <c r="H22" i="10"/>
  <c r="H24" i="10" s="1"/>
  <c r="H20" i="4"/>
  <c r="I17" i="4"/>
  <c r="G17" i="2" s="1"/>
  <c r="G42" i="4"/>
  <c r="I67" i="4"/>
  <c r="G67" i="2" s="1"/>
  <c r="I63" i="4"/>
  <c r="G63" i="2" s="1"/>
  <c r="H52" i="5"/>
  <c r="J52" i="5" s="1"/>
  <c r="F40" i="4" s="1"/>
  <c r="I40" i="4" s="1"/>
  <c r="G40" i="2" s="1"/>
  <c r="H48" i="5"/>
  <c r="I48" i="5" s="1"/>
  <c r="F36" i="3" s="1"/>
  <c r="I36" i="3" s="1"/>
  <c r="F36" i="2" s="1"/>
  <c r="I76" i="3"/>
  <c r="F76" i="2" s="1"/>
  <c r="I18" i="4"/>
  <c r="G18" i="2" s="1"/>
  <c r="E54" i="2"/>
  <c r="J60" i="9"/>
  <c r="H29" i="6"/>
  <c r="H67" i="2" s="1"/>
  <c r="F43" i="5"/>
  <c r="F55" i="5" s="1"/>
  <c r="I67" i="3"/>
  <c r="F67" i="2" s="1"/>
  <c r="I59" i="3"/>
  <c r="F59" i="2" s="1"/>
  <c r="H11" i="6"/>
  <c r="H49" i="2" s="1"/>
  <c r="E49" i="2" s="1"/>
  <c r="I78" i="4"/>
  <c r="G78" i="2" s="1"/>
  <c r="I62" i="4"/>
  <c r="G62" i="2" s="1"/>
  <c r="H19" i="5"/>
  <c r="I19" i="5" s="1"/>
  <c r="F19" i="3" s="1"/>
  <c r="I19" i="3" s="1"/>
  <c r="F19" i="2" s="1"/>
  <c r="H51" i="5"/>
  <c r="I51" i="5" s="1"/>
  <c r="F39" i="3" s="1"/>
  <c r="I39" i="3" s="1"/>
  <c r="F39" i="2" s="1"/>
  <c r="H47" i="5"/>
  <c r="J47" i="5" s="1"/>
  <c r="F35" i="4" s="1"/>
  <c r="I35" i="4" s="1"/>
  <c r="G35" i="2" s="1"/>
  <c r="G31" i="3"/>
  <c r="G43" i="3" s="1"/>
  <c r="G45" i="3" s="1"/>
  <c r="H79" i="4"/>
  <c r="H31" i="10"/>
  <c r="J28" i="9"/>
  <c r="J46" i="5"/>
  <c r="F34" i="4" s="1"/>
  <c r="I34" i="4" s="1"/>
  <c r="G34" i="2" s="1"/>
  <c r="E43" i="4"/>
  <c r="E45" i="4" s="1"/>
  <c r="E81" i="4" s="1"/>
  <c r="H21" i="6"/>
  <c r="H59" i="2" s="1"/>
  <c r="I69" i="4"/>
  <c r="G69" i="2" s="1"/>
  <c r="H20" i="3"/>
  <c r="J53" i="5"/>
  <c r="F41" i="4" s="1"/>
  <c r="I41" i="4" s="1"/>
  <c r="G41" i="2" s="1"/>
  <c r="G20" i="5"/>
  <c r="B29" i="4"/>
  <c r="G20" i="3"/>
  <c r="E70" i="2"/>
  <c r="I18" i="5"/>
  <c r="F18" i="3" s="1"/>
  <c r="I18" i="3" s="1"/>
  <c r="F18" i="2" s="1"/>
  <c r="E18" i="2" s="1"/>
  <c r="I10" i="5"/>
  <c r="F10" i="3" s="1"/>
  <c r="I10" i="3" s="1"/>
  <c r="F10" i="2" s="1"/>
  <c r="E63" i="2"/>
  <c r="G79" i="4"/>
  <c r="H15" i="6"/>
  <c r="H53" i="2" s="1"/>
  <c r="I75" i="4"/>
  <c r="G75" i="2" s="1"/>
  <c r="H33" i="6"/>
  <c r="H71" i="2" s="1"/>
  <c r="H50" i="5"/>
  <c r="J50" i="5" s="1"/>
  <c r="F38" i="4" s="1"/>
  <c r="I38" i="4" s="1"/>
  <c r="G38" i="2" s="1"/>
  <c r="H35" i="5"/>
  <c r="I35" i="5" s="1"/>
  <c r="F23" i="3" s="1"/>
  <c r="J10" i="5"/>
  <c r="F10" i="4" s="1"/>
  <c r="I10" i="4" s="1"/>
  <c r="G10" i="2" s="1"/>
  <c r="J38" i="5"/>
  <c r="F26" i="4" s="1"/>
  <c r="I26" i="4" s="1"/>
  <c r="G26" i="2" s="1"/>
  <c r="I11" i="5"/>
  <c r="F11" i="3" s="1"/>
  <c r="I11" i="3" s="1"/>
  <c r="F11" i="2" s="1"/>
  <c r="H23" i="6"/>
  <c r="I66" i="3"/>
  <c r="F66" i="2" s="1"/>
  <c r="E66" i="2" s="1"/>
  <c r="I58" i="3"/>
  <c r="F58" i="2" s="1"/>
  <c r="E58" i="2" s="1"/>
  <c r="I50" i="3"/>
  <c r="F50" i="2" s="1"/>
  <c r="J13" i="5"/>
  <c r="F13" i="4" s="1"/>
  <c r="I13" i="4" s="1"/>
  <c r="G13" i="2" s="1"/>
  <c r="E52" i="2"/>
  <c r="H36" i="6"/>
  <c r="H74" i="2" s="1"/>
  <c r="H26" i="6"/>
  <c r="H64" i="2" s="1"/>
  <c r="I73" i="4"/>
  <c r="G73" i="2" s="1"/>
  <c r="I41" i="5"/>
  <c r="F29" i="3" s="1"/>
  <c r="I29" i="3" s="1"/>
  <c r="F29" i="2" s="1"/>
  <c r="E55" i="2"/>
  <c r="J39" i="5"/>
  <c r="F27" i="4" s="1"/>
  <c r="I27" i="4" s="1"/>
  <c r="G27" i="2" s="1"/>
  <c r="H22" i="6"/>
  <c r="H60" i="2" s="1"/>
  <c r="I60" i="4"/>
  <c r="G60" i="2" s="1"/>
  <c r="H37" i="5"/>
  <c r="J37" i="5" s="1"/>
  <c r="F25" i="4" s="1"/>
  <c r="I25" i="4" s="1"/>
  <c r="G25" i="2" s="1"/>
  <c r="G43" i="5"/>
  <c r="I73" i="3"/>
  <c r="F73" i="2" s="1"/>
  <c r="E73" i="2" s="1"/>
  <c r="H31" i="3"/>
  <c r="H43" i="3" s="1"/>
  <c r="I48" i="4"/>
  <c r="G48" i="2" s="1"/>
  <c r="H49" i="5"/>
  <c r="J49" i="5" s="1"/>
  <c r="F37" i="4" s="1"/>
  <c r="I37" i="4" s="1"/>
  <c r="G37" i="2" s="1"/>
  <c r="E56" i="2"/>
  <c r="E27" i="5"/>
  <c r="E43" i="3"/>
  <c r="H34" i="6"/>
  <c r="H72" i="2" s="1"/>
  <c r="I71" i="4"/>
  <c r="G71" i="2" s="1"/>
  <c r="H16" i="5"/>
  <c r="H12" i="5"/>
  <c r="E51" i="2"/>
  <c r="J51" i="5"/>
  <c r="F39" i="4" s="1"/>
  <c r="I39" i="4" s="1"/>
  <c r="G39" i="2" s="1"/>
  <c r="I34" i="3"/>
  <c r="I36" i="5"/>
  <c r="F24" i="3" s="1"/>
  <c r="I24" i="3" s="1"/>
  <c r="F24" i="2" s="1"/>
  <c r="H48" i="2"/>
  <c r="J17" i="9"/>
  <c r="J61" i="9" s="1"/>
  <c r="I42" i="5"/>
  <c r="F30" i="3" s="1"/>
  <c r="I30" i="3" s="1"/>
  <c r="F30" i="2" s="1"/>
  <c r="I72" i="3"/>
  <c r="F72" i="2" s="1"/>
  <c r="H79" i="3"/>
  <c r="H42" i="4"/>
  <c r="H33" i="10"/>
  <c r="J11" i="5"/>
  <c r="G79" i="3"/>
  <c r="I13" i="5"/>
  <c r="F13" i="3" s="1"/>
  <c r="I13" i="3" s="1"/>
  <c r="F13" i="2" s="1"/>
  <c r="E13" i="2" s="1"/>
  <c r="G31" i="4"/>
  <c r="G43" i="4" s="1"/>
  <c r="G45" i="4" s="1"/>
  <c r="I17" i="5"/>
  <c r="F17" i="3" s="1"/>
  <c r="I17" i="3" s="1"/>
  <c r="F17" i="2" s="1"/>
  <c r="E17" i="2" s="1"/>
  <c r="H15" i="5"/>
  <c r="F20" i="5"/>
  <c r="B18" i="4"/>
  <c r="J40" i="5"/>
  <c r="F28" i="4" s="1"/>
  <c r="I28" i="4" s="1"/>
  <c r="G28" i="2" s="1"/>
  <c r="I40" i="5"/>
  <c r="F28" i="3" s="1"/>
  <c r="I28" i="3" s="1"/>
  <c r="F28" i="2" s="1"/>
  <c r="G41" i="6"/>
  <c r="G54" i="5"/>
  <c r="F41" i="6"/>
  <c r="I53" i="5" l="1"/>
  <c r="F41" i="3" s="1"/>
  <c r="I41" i="3" s="1"/>
  <c r="F41" i="2" s="1"/>
  <c r="E41" i="2" s="1"/>
  <c r="E45" i="3"/>
  <c r="E81" i="3"/>
  <c r="E77" i="2"/>
  <c r="E78" i="2"/>
  <c r="I49" i="5"/>
  <c r="F37" i="3" s="1"/>
  <c r="I37" i="3" s="1"/>
  <c r="F37" i="2" s="1"/>
  <c r="E37" i="2" s="1"/>
  <c r="I50" i="5"/>
  <c r="F38" i="3" s="1"/>
  <c r="I38" i="3" s="1"/>
  <c r="F38" i="2" s="1"/>
  <c r="E38" i="2" s="1"/>
  <c r="E76" i="2"/>
  <c r="E53" i="2"/>
  <c r="E30" i="2"/>
  <c r="J48" i="5"/>
  <c r="F36" i="4" s="1"/>
  <c r="I36" i="4" s="1"/>
  <c r="G36" i="2" s="1"/>
  <c r="E36" i="2" s="1"/>
  <c r="H43" i="4"/>
  <c r="H45" i="4" s="1"/>
  <c r="H81" i="4" s="1"/>
  <c r="E29" i="2"/>
  <c r="E62" i="2"/>
  <c r="E50" i="2"/>
  <c r="E65" i="2"/>
  <c r="E75" i="2"/>
  <c r="E60" i="2"/>
  <c r="H20" i="5"/>
  <c r="J19" i="5"/>
  <c r="F19" i="4" s="1"/>
  <c r="I19" i="4" s="1"/>
  <c r="G19" i="2" s="1"/>
  <c r="E19" i="2" s="1"/>
  <c r="E69" i="2"/>
  <c r="E74" i="2"/>
  <c r="E59" i="2"/>
  <c r="H41" i="6"/>
  <c r="E64" i="2"/>
  <c r="E26" i="2"/>
  <c r="E27" i="2"/>
  <c r="E24" i="2"/>
  <c r="G55" i="5"/>
  <c r="I47" i="5"/>
  <c r="F35" i="3" s="1"/>
  <c r="I35" i="3" s="1"/>
  <c r="F35" i="2" s="1"/>
  <c r="E35" i="2" s="1"/>
  <c r="H43" i="5"/>
  <c r="G81" i="3"/>
  <c r="J35" i="5"/>
  <c r="F23" i="4" s="1"/>
  <c r="E10" i="2"/>
  <c r="E67" i="2"/>
  <c r="I37" i="5"/>
  <c r="F25" i="3" s="1"/>
  <c r="I25" i="3" s="1"/>
  <c r="F25" i="2" s="1"/>
  <c r="E25" i="2" s="1"/>
  <c r="G79" i="2"/>
  <c r="I52" i="5"/>
  <c r="F40" i="3" s="1"/>
  <c r="I40" i="3" s="1"/>
  <c r="F40" i="2" s="1"/>
  <c r="E40" i="2" s="1"/>
  <c r="H61" i="2"/>
  <c r="E61" i="2" s="1"/>
  <c r="H45" i="3"/>
  <c r="H81" i="3" s="1"/>
  <c r="I14" i="5"/>
  <c r="F14" i="3" s="1"/>
  <c r="I14" i="3" s="1"/>
  <c r="F14" i="2" s="1"/>
  <c r="E14" i="2" s="1"/>
  <c r="E71" i="2"/>
  <c r="H54" i="5"/>
  <c r="G81" i="4"/>
  <c r="E72" i="2"/>
  <c r="I79" i="4"/>
  <c r="E39" i="2"/>
  <c r="J12" i="5"/>
  <c r="F12" i="4" s="1"/>
  <c r="I12" i="4" s="1"/>
  <c r="G12" i="2" s="1"/>
  <c r="I12" i="5"/>
  <c r="F12" i="3" s="1"/>
  <c r="I12" i="3" s="1"/>
  <c r="J16" i="5"/>
  <c r="F16" i="4" s="1"/>
  <c r="I16" i="4" s="1"/>
  <c r="G16" i="2" s="1"/>
  <c r="I16" i="5"/>
  <c r="F16" i="3" s="1"/>
  <c r="I16" i="3" s="1"/>
  <c r="F16" i="2" s="1"/>
  <c r="F34" i="2"/>
  <c r="I79" i="3"/>
  <c r="I23" i="3"/>
  <c r="E28" i="2"/>
  <c r="F11" i="4"/>
  <c r="G42" i="2"/>
  <c r="I15" i="5"/>
  <c r="F15" i="3" s="1"/>
  <c r="J15" i="5"/>
  <c r="F15" i="4" s="1"/>
  <c r="I15" i="4" s="1"/>
  <c r="G15" i="2" s="1"/>
  <c r="E48" i="2"/>
  <c r="J54" i="5"/>
  <c r="F79" i="2"/>
  <c r="F42" i="4" l="1"/>
  <c r="I42" i="4"/>
  <c r="H79" i="2"/>
  <c r="H81" i="2" s="1"/>
  <c r="F31" i="3"/>
  <c r="I54" i="5"/>
  <c r="E12" i="2"/>
  <c r="I43" i="5"/>
  <c r="J43" i="5"/>
  <c r="J55" i="5" s="1"/>
  <c r="E79" i="2"/>
  <c r="I42" i="3"/>
  <c r="H55" i="5"/>
  <c r="F42" i="3"/>
  <c r="F43" i="3" s="1"/>
  <c r="E16" i="2"/>
  <c r="I11" i="4"/>
  <c r="F20" i="4"/>
  <c r="J20" i="5"/>
  <c r="F23" i="2"/>
  <c r="I31" i="3"/>
  <c r="F42" i="2"/>
  <c r="E34" i="2"/>
  <c r="E42" i="2" s="1"/>
  <c r="F31" i="4"/>
  <c r="F43" i="4" s="1"/>
  <c r="I23" i="4"/>
  <c r="I15" i="3"/>
  <c r="F20" i="3"/>
  <c r="I20" i="5"/>
  <c r="I55" i="5" l="1"/>
  <c r="I43" i="3"/>
  <c r="F45" i="3"/>
  <c r="F81" i="3" s="1"/>
  <c r="F45" i="4"/>
  <c r="F81" i="4" s="1"/>
  <c r="F31" i="2"/>
  <c r="F43" i="2" s="1"/>
  <c r="F15" i="2"/>
  <c r="I20" i="3"/>
  <c r="I31" i="4"/>
  <c r="I43" i="4" s="1"/>
  <c r="G23" i="2"/>
  <c r="G31" i="2" s="1"/>
  <c r="G43" i="2" s="1"/>
  <c r="G11" i="2"/>
  <c r="I20" i="4"/>
  <c r="I45" i="3" l="1"/>
  <c r="I81" i="3" s="1"/>
  <c r="H7" i="10" s="1"/>
  <c r="I45" i="4"/>
  <c r="I81" i="4" s="1"/>
  <c r="G20" i="2"/>
  <c r="G45" i="2" s="1"/>
  <c r="G81" i="2" s="1"/>
  <c r="E15" i="2"/>
  <c r="F20" i="2"/>
  <c r="F45" i="2" s="1"/>
  <c r="F81" i="2" s="1"/>
  <c r="E23" i="2"/>
  <c r="E31" i="2" s="1"/>
  <c r="E43" i="2" s="1"/>
  <c r="F58" i="6" l="1"/>
  <c r="G56" i="6" s="1"/>
  <c r="E55" i="1"/>
  <c r="E20" i="2"/>
  <c r="E45" i="2" s="1"/>
  <c r="E81" i="2" s="1"/>
  <c r="E54" i="1" s="1"/>
  <c r="E56" i="1" l="1"/>
  <c r="G57" i="6"/>
  <c r="J8" i="6" s="1"/>
  <c r="I8" i="6"/>
  <c r="G58" i="6" l="1"/>
  <c r="J35" i="6"/>
  <c r="J28" i="6"/>
  <c r="J31" i="6"/>
  <c r="J30" i="6"/>
  <c r="J16" i="6"/>
  <c r="J27" i="6"/>
  <c r="J20" i="6"/>
  <c r="J37" i="6"/>
  <c r="J21" i="6"/>
  <c r="J39" i="6"/>
  <c r="J26" i="6"/>
  <c r="J33" i="6"/>
  <c r="J18" i="6"/>
  <c r="J38" i="6"/>
  <c r="J32" i="6"/>
  <c r="J40" i="6"/>
  <c r="J22" i="6"/>
  <c r="J11" i="6"/>
  <c r="J10" i="6"/>
  <c r="J14" i="6"/>
  <c r="J13" i="6"/>
  <c r="J34" i="6"/>
  <c r="J36" i="6"/>
  <c r="J15" i="6"/>
  <c r="J23" i="6"/>
  <c r="J17" i="6"/>
  <c r="J19" i="6"/>
  <c r="J12" i="6"/>
  <c r="J25" i="6"/>
  <c r="J24" i="6"/>
  <c r="J29" i="6"/>
  <c r="I11" i="6"/>
  <c r="I18" i="6"/>
  <c r="I16" i="6"/>
  <c r="I38" i="6"/>
  <c r="I29" i="6"/>
  <c r="I28" i="6"/>
  <c r="I20" i="6"/>
  <c r="I34" i="6"/>
  <c r="I19" i="6"/>
  <c r="I12" i="6"/>
  <c r="I24" i="6"/>
  <c r="I31" i="6"/>
  <c r="I13" i="6"/>
  <c r="I17" i="6"/>
  <c r="I32" i="6"/>
  <c r="I25" i="6"/>
  <c r="I39" i="6"/>
  <c r="I21" i="6"/>
  <c r="I14" i="6"/>
  <c r="I27" i="6"/>
  <c r="I22" i="6"/>
  <c r="I35" i="6"/>
  <c r="I36" i="6"/>
  <c r="I37" i="6"/>
  <c r="I10" i="6"/>
  <c r="I30" i="6"/>
  <c r="I23" i="6"/>
  <c r="I15" i="6"/>
  <c r="I33" i="6"/>
  <c r="I40" i="6"/>
  <c r="I26" i="6"/>
  <c r="J41" i="6" l="1"/>
  <c r="I41" i="6"/>
  <c r="G11" i="10" l="1"/>
  <c r="H12" i="10" s="1"/>
  <c r="H13" i="10" s="1"/>
  <c r="D32" i="10" l="1"/>
  <c r="D34" i="10" s="1"/>
  <c r="D35" i="10" s="1"/>
  <c r="D36" i="10" s="1"/>
  <c r="G32" i="10"/>
  <c r="G34" i="10" s="1"/>
  <c r="G35" i="10" s="1"/>
  <c r="E32" i="10"/>
  <c r="E34" i="10" s="1"/>
  <c r="E35" i="10" s="1"/>
  <c r="F32" i="10"/>
  <c r="F34" i="10" s="1"/>
  <c r="F35" i="10" s="1"/>
  <c r="E36" i="10" l="1"/>
  <c r="F36" i="10"/>
  <c r="G36" i="10"/>
  <c r="H32" i="10"/>
  <c r="H34" i="10" s="1"/>
  <c r="H35" i="10" l="1"/>
  <c r="A27" i="1"/>
  <c r="H36" i="10"/>
</calcChain>
</file>

<file path=xl/sharedStrings.xml><?xml version="1.0" encoding="utf-8"?>
<sst xmlns="http://schemas.openxmlformats.org/spreadsheetml/2006/main" count="890" uniqueCount="336">
  <si>
    <t>4. Doing Business As (DBA):</t>
  </si>
  <si>
    <t>1. Name of Fire Department / Agency:</t>
  </si>
  <si>
    <t>3. National Provider Identification (NPI):</t>
  </si>
  <si>
    <t>5. Facility Business Phone:</t>
  </si>
  <si>
    <t>6. Fire District/Agency Street Address:</t>
  </si>
  <si>
    <t>7. City:</t>
  </si>
  <si>
    <t>8. Zip Code:</t>
  </si>
  <si>
    <t xml:space="preserve"> </t>
  </si>
  <si>
    <t>9. Mailing Address - Street or P.O. Box  (if different):</t>
  </si>
  <si>
    <t>10. City:</t>
  </si>
  <si>
    <t>11. Zip Code:</t>
  </si>
  <si>
    <t>12. Name of Person Signing and Certifying Report:</t>
  </si>
  <si>
    <t>13. Report Contact Person:</t>
  </si>
  <si>
    <t>14. Phone Number:</t>
  </si>
  <si>
    <t>Phone Ext:</t>
  </si>
  <si>
    <t/>
  </si>
  <si>
    <t>15. Mailing Address - Street or P. O. Box:</t>
  </si>
  <si>
    <t>16. City:</t>
  </si>
  <si>
    <t>17. State:</t>
  </si>
  <si>
    <t>18. Zip Code:</t>
  </si>
  <si>
    <t>19. Previous Name of Fire District/Agency if Changed Since Previous Report:</t>
  </si>
  <si>
    <t>20. Date of Change:</t>
  </si>
  <si>
    <t xml:space="preserve">24. Are billing services paid on a Flat Rate or a Percentage: </t>
  </si>
  <si>
    <t>25. Reporting Period Began:</t>
  </si>
  <si>
    <t>26. Reporting Period Ended:</t>
  </si>
  <si>
    <t>27. Net Cost of Transports</t>
  </si>
  <si>
    <t xml:space="preserve">I, </t>
  </si>
  <si>
    <r>
      <t xml:space="preserve">Public funds for services provided have been expended as necessary for Federal Financial Participation (FFP), pursuant to the requirements of Section 1903(w) of the Social Security Act and 42 C.F.R. § 433.50 </t>
    </r>
    <r>
      <rPr>
        <i/>
        <sz val="12"/>
        <color indexed="8"/>
        <rFont val="Arial"/>
        <family val="2"/>
      </rPr>
      <t>et seq.</t>
    </r>
    <r>
      <rPr>
        <sz val="12"/>
        <color theme="1"/>
        <rFont val="Arial"/>
        <family val="2"/>
      </rPr>
      <t xml:space="preserve"> for allowable costs.</t>
    </r>
  </si>
  <si>
    <t>The expenditures claimed have not previously been, nor will be, claimed at any other time to receive Federal Funds under Medicaid or any other program.</t>
  </si>
  <si>
    <t>The provider acknowledges that the information is to be used for claiming Federal funds and understands that misrepresentation of information constitutes a violation of Federal and State law.</t>
  </si>
  <si>
    <t>Date of Signature</t>
  </si>
  <si>
    <t>Name of Fire District/Agency</t>
  </si>
  <si>
    <t xml:space="preserve">E-mail the signed PDF electronic version of the completed </t>
  </si>
  <si>
    <t>By:</t>
  </si>
  <si>
    <t>cost report to:</t>
  </si>
  <si>
    <t>(Signature)</t>
  </si>
  <si>
    <t>Title:</t>
  </si>
  <si>
    <t>Address:</t>
  </si>
  <si>
    <t>NOTICE</t>
  </si>
  <si>
    <t>CHECK FIGURE</t>
  </si>
  <si>
    <t>Total Reported Expenses (Before Allocation of Expenses - From Sch 1)</t>
  </si>
  <si>
    <t>Total Reported Expenses (After Allocation of Expenses - From  Sch 2 thru 5)</t>
  </si>
  <si>
    <t>Variance</t>
  </si>
  <si>
    <t>Material variances may result in a rejection of this Cost Report submission.</t>
  </si>
  <si>
    <t>SCHEDULE 1 - TOTAL EXPENSE</t>
  </si>
  <si>
    <t>Fire Department / Agency Name</t>
  </si>
  <si>
    <t>Fiscal Year Ended:</t>
  </si>
  <si>
    <t>National Provider Identification:</t>
  </si>
  <si>
    <t>Line No.</t>
  </si>
  <si>
    <t>Cost Center</t>
  </si>
  <si>
    <t>Account Number</t>
  </si>
  <si>
    <t>Total Expense</t>
  </si>
  <si>
    <t>MTS Expense</t>
  </si>
  <si>
    <t>NON-MTS Expense</t>
  </si>
  <si>
    <t>Administration &amp; General</t>
  </si>
  <si>
    <t>Col 2 + Col 3</t>
  </si>
  <si>
    <t>Fr Sch 2, Col 5</t>
  </si>
  <si>
    <t>Fr Sch 3, Col 5</t>
  </si>
  <si>
    <t>Fr Sch 5, Col 1</t>
  </si>
  <si>
    <t>Capital Related</t>
  </si>
  <si>
    <t>Depreciation - Buildings and Improvements</t>
  </si>
  <si>
    <t>Depreciation - Leasehold Improvements</t>
  </si>
  <si>
    <t>Depreciation - Equipment</t>
  </si>
  <si>
    <t>Depreciation and Amortization - Other</t>
  </si>
  <si>
    <t>Leases and Rentals</t>
  </si>
  <si>
    <t>Property Taxes</t>
  </si>
  <si>
    <t>Property Insurance</t>
  </si>
  <si>
    <t>Interest - Property, Plant, and Equipment</t>
  </si>
  <si>
    <t>Total Capital Related (Lines 1.00 thru 10.00)</t>
  </si>
  <si>
    <t>Salaries</t>
  </si>
  <si>
    <t>Administrative Chief</t>
  </si>
  <si>
    <t>Chief</t>
  </si>
  <si>
    <t>Non-MTS Salaries</t>
  </si>
  <si>
    <t>MTS Salaries</t>
  </si>
  <si>
    <t>Subtotal Salaries (Lines 11.00 thru 18.00)</t>
  </si>
  <si>
    <t>Fringe Benefits</t>
  </si>
  <si>
    <t>Subtotal Fringe Benefits (Lines 19.00 thru 26.00)</t>
  </si>
  <si>
    <t>Total Salaries &amp; Fringe Benefits</t>
  </si>
  <si>
    <t>Total Capital Related, Salaries, and Fringe Benefits</t>
  </si>
  <si>
    <t>Administrative and General</t>
  </si>
  <si>
    <t>Administrative</t>
  </si>
  <si>
    <t>Legal</t>
  </si>
  <si>
    <t>Accounting</t>
  </si>
  <si>
    <t xml:space="preserve">Advertising </t>
  </si>
  <si>
    <t>Consulting Expenses</t>
  </si>
  <si>
    <t>Contracted Labor</t>
  </si>
  <si>
    <t>Interest - Other</t>
  </si>
  <si>
    <t>Training</t>
  </si>
  <si>
    <t>General Insurance</t>
  </si>
  <si>
    <t>Supplies</t>
  </si>
  <si>
    <t>Bad Debt</t>
  </si>
  <si>
    <t>Plant Operations and Maintenance</t>
  </si>
  <si>
    <t>Housekeeping</t>
  </si>
  <si>
    <t>Utilities</t>
  </si>
  <si>
    <t>Medical Supplies</t>
  </si>
  <si>
    <t>Minor Medical Equipment</t>
  </si>
  <si>
    <t>Minor Equipment</t>
  </si>
  <si>
    <t>Fines and Penalties</t>
  </si>
  <si>
    <t>Fleet Maintenance</t>
  </si>
  <si>
    <t xml:space="preserve">Communications </t>
  </si>
  <si>
    <t xml:space="preserve">Recruit Academy </t>
  </si>
  <si>
    <t xml:space="preserve">Dispatch Service </t>
  </si>
  <si>
    <t xml:space="preserve">Logistics </t>
  </si>
  <si>
    <t>Postage</t>
  </si>
  <si>
    <t>Dues and Subscriptions</t>
  </si>
  <si>
    <t>Other - Capital Related Costs</t>
  </si>
  <si>
    <t xml:space="preserve">Contracted Services - MTS  </t>
  </si>
  <si>
    <t>Contracted Services - MTS Billing</t>
  </si>
  <si>
    <t>Total Administrative &amp; General</t>
  </si>
  <si>
    <t xml:space="preserve">        Total Fire District / Agency</t>
  </si>
  <si>
    <t>SCHEDULE 2 - MEDICAL TRANSPORTATION SERVICES (MTS) EXPENSE</t>
  </si>
  <si>
    <t>Fire Department / Agency Name:</t>
  </si>
  <si>
    <t>Allocated Direct Service Cost</t>
  </si>
  <si>
    <t>Total Adjustments</t>
  </si>
  <si>
    <t>Total MTS Expense</t>
  </si>
  <si>
    <t>Fr Sch 4, Col 5</t>
  </si>
  <si>
    <t>Fr Sch 6, 
Cols 4 &amp; 7</t>
  </si>
  <si>
    <t>Fr Sch 7, Col 1</t>
  </si>
  <si>
    <t>To Sch 1, Col 2</t>
  </si>
  <si>
    <t>SCHEDULE 3 - NON-MTS EXPENSE</t>
  </si>
  <si>
    <t>Allocated Direct Service Costs</t>
  </si>
  <si>
    <t>Total NON-MTS Expense</t>
  </si>
  <si>
    <t>Fr Sch 4, Col 6</t>
  </si>
  <si>
    <t>To Sch 1, Col 3</t>
  </si>
  <si>
    <t>SCHEDULE 4 - ALLOCATION OF CAPITAL RELATED AND SALARIES &amp; BENEFITS (CRSB) EXPENSE</t>
  </si>
  <si>
    <t>Expense to be Apportioned</t>
  </si>
  <si>
    <t>Total Adjustments (B)</t>
  </si>
  <si>
    <t>Net Expense to be Apportioned</t>
  </si>
  <si>
    <t>MTS Allocation</t>
  </si>
  <si>
    <t>NON-MTS Allocation</t>
  </si>
  <si>
    <t>Capital Related Allocation Statistics for Direct Service Cost Allocation</t>
  </si>
  <si>
    <t>Description</t>
  </si>
  <si>
    <t>Square Ft</t>
  </si>
  <si>
    <t>Factor</t>
  </si>
  <si>
    <t>MTS Square Footage</t>
  </si>
  <si>
    <t>Non-MTS Square Footage</t>
  </si>
  <si>
    <t>Total Square Feet to be Apportioned</t>
  </si>
  <si>
    <t>Salaries/Benefits Allocation Statistics for Direct Service Cost Allocation</t>
  </si>
  <si>
    <t>Total Hrs</t>
  </si>
  <si>
    <t>Hours Logged for MTS Duty</t>
  </si>
  <si>
    <t>Hours Logged for NON-MTS Duty</t>
  </si>
  <si>
    <t>Total Hours to be Apportioned</t>
  </si>
  <si>
    <t>SCHEDULE 5 - ALLOCATION OF ADMINISTRATION &amp; GENERAL</t>
  </si>
  <si>
    <t>** See Note Below</t>
  </si>
  <si>
    <t>**</t>
  </si>
  <si>
    <t>Selection of Allocation Statistic:</t>
  </si>
  <si>
    <t>Any variation of the allocation statistic must be approved prior to implementation and documentation MUST be readily available for review.</t>
  </si>
  <si>
    <t>Allocation Statistics for Administration and General Expense</t>
  </si>
  <si>
    <t>Accumulated Cost of MTS Services (from Sch 2, Col  5)</t>
  </si>
  <si>
    <t>Accumulated Cost of NON-MTS Services (from Sch 3, Col  5)</t>
  </si>
  <si>
    <t>Total Accumulated Cost of MTS and NON-MTS Services</t>
  </si>
  <si>
    <t>SCHEDULE 6 - RECLASSIFICATION OF EXPENSES</t>
  </si>
  <si>
    <t>Fire Department / Agency:</t>
  </si>
  <si>
    <t>EXPLANATION OF ENTRY</t>
  </si>
  <si>
    <t>INCREASE</t>
  </si>
  <si>
    <t>DECREASE</t>
  </si>
  <si>
    <t>Code</t>
  </si>
  <si>
    <t>Line Number</t>
  </si>
  <si>
    <t>Schedule</t>
  </si>
  <si>
    <t>Amount</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</si>
  <si>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</si>
  <si>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</si>
  <si>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</si>
  <si>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</si>
  <si>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</si>
  <si>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</si>
  <si>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</si>
  <si>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</si>
  <si>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</si>
  <si>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</si>
  <si>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</si>
  <si>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</si>
  <si>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</si>
  <si>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</si>
  <si>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</si>
  <si>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</si>
  <si>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</si>
  <si>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</si>
  <si>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</si>
  <si>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</si>
  <si>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</si>
  <si>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</si>
  <si>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</si>
  <si>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</si>
  <si>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</si>
  <si>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</si>
  <si>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</si>
  <si>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</si>
  <si>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</si>
  <si>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</si>
  <si>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</si>
  <si>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</si>
  <si>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</si>
  <si>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</si>
  <si>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</si>
  <si>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</si>
  <si>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</si>
  <si>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</si>
  <si>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</si>
  <si>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</si>
  <si>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</si>
  <si>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</si>
  <si>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</si>
  <si>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</si>
  <si>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</si>
  <si>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</si>
  <si>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</si>
  <si>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</si>
  <si>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</si>
  <si>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</si>
  <si>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</si>
  <si>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</si>
  <si>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</si>
  <si>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</si>
  <si>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</si>
  <si>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</si>
  <si>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</si>
  <si>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</si>
  <si>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</si>
  <si>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</si>
  <si>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Total Reclassifications (Col. 4 &amp; 7 must equal)</t>
  </si>
  <si>
    <t>Column 1: Use sequential lettering system to identify individual reclassifications; i.e. A. B. C…</t>
  </si>
  <si>
    <t>SCHEDULE 7 - ADJUSTMENTS TO EXPENSES</t>
  </si>
  <si>
    <t>Basis for Adjustment (A or B)</t>
  </si>
  <si>
    <t>Amount Increase / (Decrease)</t>
  </si>
  <si>
    <t>C/R Line No.</t>
  </si>
  <si>
    <t>Total</t>
  </si>
  <si>
    <t>Basis for Adjustment</t>
  </si>
  <si>
    <t>A = Cost (if cost, including applicable overhead, can be determined)</t>
  </si>
  <si>
    <t>B = Amount received (if cost cannot be determined)</t>
  </si>
  <si>
    <t>SCHEDULE 8 - REVENUE / FUNDING SOURCES</t>
  </si>
  <si>
    <t>A</t>
  </si>
  <si>
    <t>Qtr 1</t>
  </si>
  <si>
    <t>Qtr 2</t>
  </si>
  <si>
    <t>Qtr 3</t>
  </si>
  <si>
    <t>Qtr 4</t>
  </si>
  <si>
    <t>July 1 through September 30</t>
  </si>
  <si>
    <t>October 1 through December 31</t>
  </si>
  <si>
    <t>January 1 through March 31</t>
  </si>
  <si>
    <t>April 1 through June 30</t>
  </si>
  <si>
    <t xml:space="preserve">Total </t>
  </si>
  <si>
    <t>B</t>
  </si>
  <si>
    <t>C</t>
  </si>
  <si>
    <t>OTHER REVENUE / FUNDING SOURCES</t>
  </si>
  <si>
    <t xml:space="preserve">MTS </t>
  </si>
  <si>
    <t xml:space="preserve">NON-MTS </t>
  </si>
  <si>
    <t>Total Other Revenue</t>
  </si>
  <si>
    <t>GRAND TOTAL [a+b+c]</t>
  </si>
  <si>
    <r>
      <t xml:space="preserve"> </t>
    </r>
    <r>
      <rPr>
        <sz val="8"/>
        <rFont val="Arial"/>
        <family val="2"/>
      </rPr>
      <t xml:space="preserve">        </t>
    </r>
    <r>
      <rPr>
        <sz val="10"/>
        <rFont val="Arial"/>
        <family val="2"/>
      </rPr>
      <t xml:space="preserve"> Lines 13 through 40 - Enter other Revenues received and list the funding sources not identified on lines 1 through 12.</t>
    </r>
  </si>
  <si>
    <t>.</t>
  </si>
  <si>
    <t>SCHEDULE 10 - NOTES</t>
  </si>
  <si>
    <t>ABC Fire District</t>
  </si>
  <si>
    <t>Please identify all contracting arrangements noted on Schedules 1, 2, and 3.</t>
  </si>
  <si>
    <t>Sch</t>
  </si>
  <si>
    <t>Line</t>
  </si>
  <si>
    <t>Contract Arrangements</t>
  </si>
  <si>
    <t>Please identify the statistical basis for allocation on Schedules 4 and 5.</t>
  </si>
  <si>
    <t>Allocation Basis</t>
  </si>
  <si>
    <t>If any schedules were left blank, please explain why.</t>
  </si>
  <si>
    <t>Explanation</t>
  </si>
  <si>
    <t>[a]</t>
  </si>
  <si>
    <t>[b]</t>
  </si>
  <si>
    <t>[c]</t>
  </si>
  <si>
    <t>SCHEDULE 9 - FINAL SETTLEMENT CALCULATION</t>
  </si>
  <si>
    <t>Cost of MTS Services (from Sch 2)</t>
  </si>
  <si>
    <t>If no, please enter the total cost to be used for calculating the Indirect Cost</t>
  </si>
  <si>
    <t>Indirect Cost Factor Percentage (please see notes below)</t>
  </si>
  <si>
    <t>Administration &amp; General to be included</t>
  </si>
  <si>
    <t>Grand Total of MTS Expense (Sum lines 1 thru 4)</t>
  </si>
  <si>
    <t>Number of MTS Transports</t>
  </si>
  <si>
    <t>Managed Care</t>
  </si>
  <si>
    <t>Fee for Service</t>
  </si>
  <si>
    <t>Other</t>
  </si>
  <si>
    <t>Average Cost per MTS Transports (Line 7/Line 8)</t>
  </si>
  <si>
    <t>Totals</t>
  </si>
  <si>
    <t>Net Cost of Transports</t>
  </si>
  <si>
    <t>Non Federal Share Reduction</t>
  </si>
  <si>
    <t>(A)</t>
  </si>
  <si>
    <t>(B)</t>
  </si>
  <si>
    <t>In most cases, when an Indirect Cost Factor is being applied, there should be no Administration &amp; General cost allocated.</t>
  </si>
  <si>
    <r>
      <t xml:space="preserve">Indirect Cost Factor Based on MTS Services? (please use drop-down box to select Yes or No) </t>
    </r>
    <r>
      <rPr>
        <sz val="11"/>
        <color rgb="FFFF0000"/>
        <rFont val="Calibri"/>
        <family val="2"/>
        <scheme val="minor"/>
      </rPr>
      <t>(A)</t>
    </r>
  </si>
  <si>
    <r>
      <t>Administration &amp; General Allocation from Sch 5</t>
    </r>
    <r>
      <rPr>
        <sz val="11"/>
        <color rgb="FFFF0000"/>
        <rFont val="Calibri"/>
        <family val="2"/>
        <scheme val="minor"/>
      </rPr>
      <t xml:space="preserve"> (B)</t>
    </r>
  </si>
  <si>
    <t>Yes</t>
  </si>
  <si>
    <t>No</t>
  </si>
  <si>
    <t xml:space="preserve"> EMERGENCY MEDICAL TRANSPORTATION</t>
  </si>
  <si>
    <t xml:space="preserve">21. Does your organization use another entity to provide EMT services?  </t>
  </si>
  <si>
    <t>22. Date Range of EMT Service Agreement:</t>
  </si>
  <si>
    <t xml:space="preserve">23. Does your organization use another entity to provide billing for EMT services? </t>
  </si>
  <si>
    <t>Average Cost per EMT Service</t>
  </si>
  <si>
    <t>Other- (Specify)</t>
  </si>
  <si>
    <t xml:space="preserve">INTEGRATED DISCLOSURE AND MEDICAID COST REPORT </t>
  </si>
  <si>
    <t>2. Medicaid #:</t>
  </si>
  <si>
    <t>Total No. of Medicaid Fee for Service EMT Transports</t>
  </si>
  <si>
    <t>Total Cost of Medicaid EMT Transports (Line 9 x Line 10)</t>
  </si>
  <si>
    <t>Less Total Medicaid Revenue from Transports (Fr Sch 8)</t>
  </si>
  <si>
    <t>MEDICAID FEE FOR SERVICE (FFS) REVENUE FROM TRANSPORTS</t>
  </si>
  <si>
    <t>Medicaid Fee for Service</t>
  </si>
  <si>
    <t>Medicaid Fee for Service Other - (Specify) *</t>
  </si>
  <si>
    <t>Total Medicaid FFS Revenue from Transports (To Sch 9, Line 13)</t>
  </si>
  <si>
    <t>OTHER MEDICAID REVENUE FROM TRANSPORTS</t>
  </si>
  <si>
    <t>Medicaid Managed Care</t>
  </si>
  <si>
    <t>Medicaid Managed Care Other - (Specify) **</t>
  </si>
  <si>
    <t>Total Other Revenue from Medicaid Managed Care Transports</t>
  </si>
  <si>
    <t>Note:  *  Line 1 through 6 - Enter payments for FFS transports received from Medicaid. (i.e. Share of Cost, Other Heath Care, Deductibles, etc.)</t>
  </si>
  <si>
    <r>
      <t xml:space="preserve">    **</t>
    </r>
    <r>
      <rPr>
        <sz val="8"/>
        <rFont val="Arial"/>
        <family val="2"/>
      </rPr>
      <t xml:space="preserve">  </t>
    </r>
    <r>
      <rPr>
        <sz val="10"/>
        <rFont val="Arial"/>
        <family val="2"/>
      </rPr>
      <t>Lines 7 through 12 - Enter Medicaid Managed Care revenue from transports Medicaid Managed Care, Medicaid Managed Care other, Other Heath Care, Deductibles, etc.</t>
    </r>
  </si>
  <si>
    <t>If an Indirect Cost Factor is being applied on W/S 9, the Administration &amp; General cost allocation will not be applied.</t>
  </si>
  <si>
    <t>Total Reclassifications</t>
  </si>
  <si>
    <t>Total Reclassifications
(A)</t>
  </si>
  <si>
    <t>Accumulated Expense</t>
  </si>
  <si>
    <t>General Ledger Account Number</t>
  </si>
  <si>
    <t>REMINDER THAT THE AMOUNTS FROM SCH 6 , COLUMNS 4 AND 7 MUST BE MANUALLY TRANSFERRED TO THIS COLUMN</t>
  </si>
  <si>
    <t>REMINDER THAT THE AMOUNTS FROM SCH 7 , COLUMN 1 MUST BE MANUALLY TRANSFERRED TO THIS COLUMN</t>
  </si>
  <si>
    <t>Column 4 and Column 7: Transfer amounts to applicable Worksheets 2, 3, or 4 Column 6 or Worksheet 5, Column 2 on the line numbers as appropriate.</t>
  </si>
  <si>
    <t>Transfer to Applicable Worksheets (2, 3 &amp; 4), and applicable Column line number as appropriate.</t>
  </si>
  <si>
    <t>Cost Center and Line Number</t>
  </si>
  <si>
    <t>From expense classifications on Worksheet 1 to which the amount is to be added or from which amount is to be deducted.</t>
  </si>
  <si>
    <t>If the percentage-based indirect cost factor is elected, review SPA 15-014, Section C, Paragraph 1.b. and submit supporting documentation with the cost report submission.</t>
  </si>
  <si>
    <t>GENERAL INFORMATION</t>
  </si>
  <si>
    <t>To be Executed by Officer or Administrator of the Fire Department / Agency</t>
  </si>
  <si>
    <t>, state as follows:</t>
  </si>
  <si>
    <t>That I am the responsible person of the subject Fire Department / Agency and am duly authorized to sign this document and that, to the best of my knowledge and information, each statement and amount in the accompanying schedules are to be true and correct.</t>
  </si>
  <si>
    <t>For the purpose of this document, “provider” is a Publicly Owned or Operated Emergency Medical Transportation Services provider.</t>
  </si>
  <si>
    <t>Shared Salaries</t>
  </si>
  <si>
    <t>Shared Fringe</t>
  </si>
  <si>
    <t>IT</t>
  </si>
  <si>
    <t>Travel</t>
  </si>
  <si>
    <t>Communications</t>
  </si>
  <si>
    <t>Fringe</t>
  </si>
  <si>
    <t>Federal Funds/Reductions</t>
  </si>
  <si>
    <t>Example Provider</t>
  </si>
  <si>
    <t>Net Federal Participation Amount (FMAP = 50%)</t>
  </si>
  <si>
    <t>NY Medicaid</t>
  </si>
  <si>
    <t>E-mail address to be established for program</t>
  </si>
  <si>
    <t>The provider acknowledges that all funds expended are subject to review and audit by the Department of Health</t>
  </si>
  <si>
    <t>The provider acknowledges and understands that the Department of Health must deny payments for any claim submitted if it is determined that the report is not adequately supported for purposes of Federal Financial Participation.</t>
  </si>
  <si>
    <t xml:space="preserve">Please be advised that submission of cost reports for items or services which were not provided; are not reimbursable under the Medicaid program or claimed in violation of an agreement with the State, may subject you (or your organization) to civil money penalty assessments.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</si>
</sst>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lt;=9999999]###\-####;\(###\)\ ###\-####"/>
    <numFmt numFmtId="165" formatCode="00000"/>
    <numFmt numFmtId="166" formatCode="0_);\(0\)"/>
    <numFmt numFmtId="167" formatCode="_(&quot;$&quot;* #,##0_);_(&quot;$&quot;* \(#,##0\);_(&quot;$&quot;* &quot;-&quot;??_);_(@_)"/>
    <numFmt numFmtId="168" formatCode="[$-409]mmmm\ d\,\ yyyy;@"/>
    <numFmt numFmtId="169" formatCode="&quot;$&quot;#,##0.00"/>
  </numFmts>
  <fonts count="60">
    <font>
      <sz val="11"/>
      <color theme="1"/>
      <name val="Calibri"/>
      <family val="2"/>
      <scheme val="minor"/>
    </font>
    <font>
      <sz val="11"/>
      <color rgb="FFFF0000"/>
      <name val="Calibri"/>
      <family val="2"/>
      <scheme val="minor"/>
    </font>
    <font>
      <b/>
      <sz val="11"/>
      <color theme="1"/>
      <name val="Calibri"/>
      <family val="2"/>
      <scheme val="minor"/>
    </font>
    <font>
      <sz val="12"/>
      <color theme="1"/>
      <name val="Arial"/>
      <family val="2"/>
    </font>
    <font>
      <sz val="12"/>
      <color indexed="8"/>
      <name val="Arial"/>
      <family val="2"/>
    </font>
    <font>
      <sz val="10"/>
      <name val="Arial"/>
      <family val="2"/>
    </font>
    <font>
      <b/>
      <sz val="10"/>
      <name val="Arial"/>
      <family val="2"/>
    </font>
    <font>
      <sz val="8"/>
      <name val="Arial"/>
      <family val="2"/>
    </font>
    <font>
      <b/>
      <sz val="8"/>
      <name val="Arial"/>
      <family val="2"/>
    </font>
    <font>
      <sz val="10"/>
      <name val="MS Sans Serif"/>
      <family val="2"/>
    </font>
    <font>
      <sz val="8"/>
      <color indexed="8"/>
      <name val="Arial"/>
      <family val="2"/>
    </font>
    <font>
      <sz val="10"/>
      <color indexed="8"/>
      <name val="Arial"/>
      <family val="2"/>
    </font>
    <font>
      <b/>
      <sz val="9"/>
      <name val="Arial"/>
      <family val="2"/>
    </font>
    <font>
      <b/>
      <i/>
      <sz val="8"/>
      <name val="Arial"/>
      <family val="2"/>
    </font>
    <font>
      <b/>
      <i/>
      <u val="doubleAccounting"/>
      <sz val="8"/>
      <name val="Arial"/>
      <family val="2"/>
    </font>
    <font>
      <u val="singleAccounting"/>
      <sz val="10"/>
      <name val="Arial"/>
      <family val="2"/>
    </font>
    <font>
      <b/>
      <sz val="12"/>
      <name val="Arial"/>
      <family val="2"/>
    </font>
    <font>
      <sz val="9"/>
      <name val="Arial"/>
      <family val="2"/>
    </font>
    <font>
      <b/>
      <i/>
      <sz val="10"/>
      <name val="Arial"/>
      <family val="2"/>
    </font>
    <font>
      <i/>
      <sz val="10"/>
      <name val="Arial"/>
      <family val="2"/>
    </font>
    <font>
      <sz val="12"/>
      <name val="Arial"/>
      <family val="2"/>
    </font>
    <font>
      <u val="singleAccounting"/>
      <sz val="12"/>
      <name val="Arial"/>
      <family val="2"/>
    </font>
    <font>
      <b/>
      <i/>
      <sz val="12"/>
      <name val="Arial"/>
      <family val="2"/>
    </font>
    <font>
      <b/>
      <u val="doubleAccounting"/>
      <sz val="12"/>
      <name val="Arial"/>
      <family val="2"/>
    </font>
    <font>
      <b/>
      <u val="singleAccounting"/>
      <sz val="12"/>
      <name val="Arial"/>
      <family val="2"/>
    </font>
    <font>
      <i/>
      <sz val="12"/>
      <name val="Arial"/>
      <family val="2"/>
    </font>
    <font>
      <b/>
      <i/>
      <u val="doubleAccounting"/>
      <sz val="12"/>
      <name val="Arial"/>
      <family val="2"/>
    </font>
    <font>
      <u val="doubleAccounting"/>
      <sz val="10"/>
      <name val="Arial"/>
      <family val="2"/>
    </font>
    <font>
      <u val="doubleAccounting"/>
      <sz val="12"/>
      <name val="Arial"/>
      <family val="2"/>
    </font>
    <font>
      <b/>
      <sz val="10"/>
      <color indexed="8"/>
      <name val="Arial"/>
      <family val="2"/>
    </font>
    <font>
      <u val="singleAccounting"/>
      <sz val="10"/>
      <color indexed="8"/>
      <name val="Arial"/>
      <family val="2"/>
    </font>
    <font>
      <u val="doubleAccounting"/>
      <sz val="10"/>
      <color indexed="8"/>
      <name val="Arial"/>
      <family val="2"/>
    </font>
    <font>
      <u val="singleAccounting"/>
      <sz val="12"/>
      <color indexed="8"/>
      <name val="Arial"/>
      <family val="2"/>
    </font>
    <font>
      <u val="doubleAccounting"/>
      <sz val="12"/>
      <color indexed="8"/>
      <name val="Arial"/>
      <family val="2"/>
    </font>
    <font>
      <i/>
      <sz val="12"/>
      <color indexed="8"/>
      <name val="Arial"/>
      <family val="2"/>
    </font>
    <font>
      <sz val="12"/>
      <color theme="0"/>
      <name val="Arial"/>
      <family val="2"/>
    </font>
    <font>
      <u/>
      <sz val="12"/>
      <color theme="10"/>
      <name val="Arial"/>
      <family val="2"/>
    </font>
    <font>
      <b/>
      <sz val="12"/>
      <color theme="1"/>
      <name val="Arial"/>
      <family val="2"/>
    </font>
    <font>
      <sz val="12"/>
      <color rgb="FFFF0000"/>
      <name val="Arial"/>
      <family val="2"/>
    </font>
    <font>
      <b/>
      <sz val="8"/>
      <color rgb="FF0070C0"/>
      <name val="Arial"/>
      <family val="2"/>
    </font>
    <font>
      <b/>
      <sz val="10"/>
      <color rgb="FFFF0000"/>
      <name val="Arial"/>
      <family val="2"/>
    </font>
    <font>
      <sz val="8"/>
      <name val="Calibri"/>
      <family val="2"/>
      <scheme val="minor"/>
    </font>
    <font>
      <b/>
      <sz val="10"/>
      <color theme="1"/>
      <name val="Arial"/>
      <family val="2"/>
      <charset val="136"/>
    </font>
    <font>
      <sz val="10"/>
      <color theme="1"/>
      <name val="Arial"/>
      <family val="2"/>
      <charset val="136"/>
    </font>
    <font>
      <b/>
      <sz val="10"/>
      <color rgb="FF0070C0"/>
      <name val="Arial"/>
      <family val="2"/>
    </font>
    <font>
      <b/>
      <sz val="8"/>
      <color theme="1"/>
      <name val="Arial"/>
      <family val="2"/>
    </font>
    <font>
      <u val="singleAccounting"/>
      <sz val="12"/>
      <color theme="1"/>
      <name val="Arial"/>
      <family val="2"/>
    </font>
    <font>
      <sz val="10.5"/>
      <color theme="1"/>
      <name val="Arial"/>
      <family val="2"/>
    </font>
    <font>
      <b/>
      <sz val="12"/>
      <color rgb="FFFF0000"/>
      <name val="Arial"/>
      <family val="2"/>
    </font>
    <font>
      <b/>
      <sz val="11"/>
      <color rgb="FFFF0000"/>
      <name val="Arial"/>
      <family val="2"/>
    </font>
    <font>
      <sz val="10"/>
      <name val="Arial"/>
      <family val="2"/>
    </font>
    <font>
      <b/>
      <sz val="10"/>
      <name val="Arial"/>
      <family val="2"/>
    </font>
    <font>
      <u/>
      <sz val="12"/>
      <name val="Arial"/>
      <family val="2"/>
    </font>
    <font>
      <sz val="11"/>
      <color theme="1"/>
      <name val="Calibri"/>
      <family val="2"/>
      <scheme val="minor"/>
    </font>
    <font>
      <u val="singleAccounting"/>
      <sz val="11"/>
      <name val="Calibri"/>
      <family val="2"/>
      <scheme val="minor"/>
    </font>
    <font>
      <sz val="11"/>
      <name val="Calibri"/>
      <family val="2"/>
      <scheme val="minor"/>
    </font>
    <font>
      <u/>
      <sz val="11"/>
      <color theme="11"/>
      <name val="Calibri"/>
      <family val="2"/>
      <scheme val="minor"/>
    </font>
    <font>
      <sz val="11"/>
      <color theme="0"/>
      <name val="Calibri"/>
      <family val="2"/>
      <scheme val="minor"/>
    </font>
    <font>
      <sz val="11"/>
      <color rgb="FFFF0000"/>
      <name val="Arial"/>
      <family val="2"/>
    </font>
    <font>
      <strike/>
      <sz val="12"/>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116">
    <border>
      <left/>
      <right/>
      <top/>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right/>
      <top style="medium">
        <color auto="1"/>
      </top>
      <bottom/>
      <diagonal/>
    </border>
    <border>
      <left style="thin">
        <color auto="1"/>
      </left>
      <right style="hair">
        <color auto="1"/>
      </right>
      <top style="thin">
        <color auto="1"/>
      </top>
      <bottom style="double">
        <color auto="1"/>
      </bottom>
      <diagonal/>
    </border>
    <border>
      <left style="hair">
        <color auto="1"/>
      </left>
      <right style="thin">
        <color auto="1"/>
      </right>
      <top style="thin">
        <color auto="1"/>
      </top>
      <bottom style="double">
        <color auto="1"/>
      </bottom>
      <diagonal/>
    </border>
    <border>
      <left style="thin">
        <color auto="1"/>
      </left>
      <right style="hair">
        <color auto="1"/>
      </right>
      <top style="hair">
        <color auto="1"/>
      </top>
      <bottom style="thin">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hair">
        <color auto="1"/>
      </right>
      <top/>
      <bottom style="double">
        <color auto="1"/>
      </bottom>
      <diagonal/>
    </border>
    <border>
      <left style="hair">
        <color auto="1"/>
      </left>
      <right style="hair">
        <color auto="1"/>
      </right>
      <top style="hair">
        <color auto="1"/>
      </top>
      <bottom style="double">
        <color auto="1"/>
      </bottom>
      <diagonal/>
    </border>
    <border>
      <left style="hair">
        <color auto="1"/>
      </left>
      <right style="medium">
        <color auto="1"/>
      </right>
      <top style="hair">
        <color auto="1"/>
      </top>
      <bottom style="double">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top style="hair">
        <color auto="1"/>
      </top>
      <bottom style="hair">
        <color auto="1"/>
      </bottom>
      <diagonal/>
    </border>
    <border>
      <left/>
      <right/>
      <top/>
      <bottom style="thin">
        <color auto="1"/>
      </bottom>
      <diagonal/>
    </border>
    <border>
      <left/>
      <right/>
      <top style="thin">
        <color auto="1"/>
      </top>
      <bottom style="thin">
        <color auto="1"/>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hair">
        <color auto="1"/>
      </left>
      <right style="hair">
        <color auto="1"/>
      </right>
      <top/>
      <bottom/>
      <diagonal/>
    </border>
    <border>
      <left style="hair">
        <color auto="1"/>
      </left>
      <right style="medium">
        <color auto="1"/>
      </right>
      <top/>
      <bottom/>
      <diagonal/>
    </border>
    <border>
      <left style="hair">
        <color auto="1"/>
      </left>
      <right style="medium">
        <color auto="1"/>
      </right>
      <top/>
      <bottom style="double">
        <color auto="1"/>
      </bottom>
      <diagonal/>
    </border>
    <border>
      <left/>
      <right style="hair">
        <color auto="1"/>
      </right>
      <top style="hair">
        <color auto="1"/>
      </top>
      <bottom style="hair">
        <color auto="1"/>
      </bottom>
      <diagonal/>
    </border>
    <border>
      <left style="hair">
        <color auto="1"/>
      </left>
      <right/>
      <top style="medium">
        <color auto="1"/>
      </top>
      <bottom/>
      <diagonal/>
    </border>
    <border>
      <left style="hair">
        <color auto="1"/>
      </left>
      <right/>
      <top/>
      <bottom/>
      <diagonal/>
    </border>
    <border>
      <left style="hair">
        <color auto="1"/>
      </left>
      <right style="hair">
        <color auto="1"/>
      </right>
      <top style="thin">
        <color auto="1"/>
      </top>
      <bottom style="double">
        <color auto="1"/>
      </bottom>
      <diagonal/>
    </border>
    <border>
      <left style="hair">
        <color auto="1"/>
      </left>
      <right/>
      <top/>
      <bottom style="double">
        <color auto="1"/>
      </bottom>
      <diagonal/>
    </border>
    <border>
      <left style="hair">
        <color auto="1"/>
      </left>
      <right/>
      <top style="hair">
        <color auto="1"/>
      </top>
      <bottom style="medium">
        <color auto="1"/>
      </bottom>
      <diagonal/>
    </border>
    <border>
      <left/>
      <right style="hair">
        <color auto="1"/>
      </right>
      <top style="hair">
        <color auto="1"/>
      </top>
      <bottom style="medium">
        <color auto="1"/>
      </bottom>
      <diagonal/>
    </border>
    <border>
      <left/>
      <right/>
      <top style="thin">
        <color auto="1"/>
      </top>
      <bottom/>
      <diagonal/>
    </border>
    <border>
      <left style="hair">
        <color auto="1"/>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double">
        <color auto="1"/>
      </bottom>
      <diagonal/>
    </border>
    <border>
      <left style="hair">
        <color auto="1"/>
      </left>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style="hair">
        <color auto="1"/>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style="thin">
        <color auto="1"/>
      </right>
      <top/>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medium">
        <color auto="1"/>
      </right>
      <top style="double">
        <color auto="1"/>
      </top>
      <bottom style="hair">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right style="thin">
        <color auto="1"/>
      </right>
      <top/>
      <bottom style="thin">
        <color auto="1"/>
      </bottom>
      <diagonal/>
    </border>
    <border>
      <left style="hair">
        <color auto="1"/>
      </left>
      <right style="thin">
        <color auto="1"/>
      </right>
      <top style="thin">
        <color auto="1"/>
      </top>
      <bottom/>
      <diagonal/>
    </border>
    <border>
      <left/>
      <right style="hair">
        <color auto="1"/>
      </right>
      <top/>
      <bottom style="hair">
        <color auto="1"/>
      </bottom>
      <diagonal/>
    </border>
    <border>
      <left style="thin">
        <color auto="1"/>
      </left>
      <right style="hair">
        <color auto="1"/>
      </right>
      <top style="hair">
        <color auto="1"/>
      </top>
      <bottom style="double">
        <color auto="1"/>
      </bottom>
      <diagonal/>
    </border>
    <border>
      <left/>
      <right style="hair">
        <color auto="1"/>
      </right>
      <top style="hair">
        <color auto="1"/>
      </top>
      <bottom style="double">
        <color auto="1"/>
      </bottom>
      <diagonal/>
    </border>
    <border>
      <left/>
      <right/>
      <top/>
      <bottom style="hair">
        <color auto="1"/>
      </bottom>
      <diagonal/>
    </border>
    <border>
      <left/>
      <right/>
      <top style="hair">
        <color auto="1"/>
      </top>
      <bottom style="hair">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hair">
        <color auto="1"/>
      </right>
      <top/>
      <bottom/>
      <diagonal/>
    </border>
    <border>
      <left style="thin">
        <color auto="1"/>
      </left>
      <right style="hair">
        <color auto="1"/>
      </right>
      <top/>
      <bottom style="thin">
        <color auto="1"/>
      </bottom>
      <diagonal/>
    </border>
    <border>
      <left style="hair">
        <color auto="1"/>
      </left>
      <right/>
      <top/>
      <bottom style="thin">
        <color auto="1"/>
      </bottom>
      <diagonal/>
    </border>
    <border>
      <left/>
      <right style="hair">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top/>
      <bottom style="double">
        <color auto="1"/>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double">
        <color auto="1"/>
      </bottom>
      <diagonal/>
    </border>
    <border>
      <left style="medium">
        <color auto="1"/>
      </left>
      <right style="hair">
        <color auto="1"/>
      </right>
      <top style="medium">
        <color auto="1"/>
      </top>
      <bottom/>
      <diagonal/>
    </border>
    <border>
      <left style="medium">
        <color auto="1"/>
      </left>
      <right style="hair">
        <color auto="1"/>
      </right>
      <top/>
      <bottom/>
      <diagonal/>
    </border>
    <border>
      <left style="medium">
        <color auto="1"/>
      </left>
      <right style="hair">
        <color auto="1"/>
      </right>
      <top/>
      <bottom style="double">
        <color auto="1"/>
      </bottom>
      <diagonal/>
    </border>
    <border>
      <left/>
      <right style="hair">
        <color auto="1"/>
      </right>
      <top style="medium">
        <color auto="1"/>
      </top>
      <bottom/>
      <diagonal/>
    </border>
    <border>
      <left/>
      <right style="hair">
        <color auto="1"/>
      </right>
      <top/>
      <bottom style="double">
        <color auto="1"/>
      </bottom>
      <diagonal/>
    </border>
    <border>
      <left style="hair">
        <color auto="1"/>
      </left>
      <right/>
      <top style="double">
        <color auto="1"/>
      </top>
      <bottom style="hair">
        <color auto="1"/>
      </bottom>
      <diagonal/>
    </border>
    <border>
      <left/>
      <right style="hair">
        <color auto="1"/>
      </right>
      <top style="double">
        <color auto="1"/>
      </top>
      <bottom style="hair">
        <color auto="1"/>
      </bottom>
      <diagonal/>
    </border>
    <border>
      <left/>
      <right style="thin">
        <color auto="1"/>
      </right>
      <top style="thin">
        <color auto="1"/>
      </top>
      <bottom style="thin">
        <color auto="1"/>
      </bottom>
      <diagonal/>
    </border>
    <border>
      <left style="thin">
        <color auto="1"/>
      </left>
      <right/>
      <top style="double">
        <color auto="1"/>
      </top>
      <bottom/>
      <diagonal/>
    </border>
    <border>
      <left/>
      <right/>
      <top style="double">
        <color auto="1"/>
      </top>
      <bottom/>
      <diagonal/>
    </border>
    <border>
      <left/>
      <right style="hair">
        <color auto="1"/>
      </right>
      <top style="double">
        <color auto="1"/>
      </top>
      <bottom/>
      <diagonal/>
    </border>
    <border>
      <left style="thin">
        <color auto="1"/>
      </left>
      <right style="hair">
        <color auto="1"/>
      </right>
      <top/>
      <bottom/>
      <diagonal/>
    </border>
    <border>
      <left style="thin">
        <color auto="1"/>
      </left>
      <right style="hair">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hair">
        <color auto="1"/>
      </left>
      <right/>
      <top style="hair">
        <color auto="1"/>
      </top>
      <bottom style="double">
        <color auto="1"/>
      </bottom>
      <diagonal/>
    </border>
    <border>
      <left/>
      <right/>
      <top style="hair">
        <color auto="1"/>
      </top>
      <bottom style="double">
        <color auto="1"/>
      </bottom>
      <diagonal/>
    </border>
    <border>
      <left/>
      <right/>
      <top style="double">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hair">
        <color auto="1"/>
      </right>
      <top style="thin">
        <color auto="1"/>
      </top>
      <bottom style="double">
        <color auto="1"/>
      </bottom>
      <diagonal/>
    </border>
    <border>
      <left/>
      <right style="thin">
        <color auto="1"/>
      </right>
      <top style="hair">
        <color auto="1"/>
      </top>
      <bottom style="thin">
        <color auto="1"/>
      </bottom>
      <diagonal/>
    </border>
    <border>
      <left/>
      <right style="thin">
        <color auto="1"/>
      </right>
      <top style="thin">
        <color auto="1"/>
      </top>
      <bottom style="double">
        <color auto="1"/>
      </bottom>
      <diagonal/>
    </border>
    <border>
      <left style="thin">
        <color auto="1"/>
      </left>
      <right/>
      <top style="double">
        <color auto="1"/>
      </top>
      <bottom style="hair">
        <color auto="1"/>
      </bottom>
      <diagonal/>
    </border>
    <border>
      <left/>
      <right style="thin">
        <color auto="1"/>
      </right>
      <top style="double">
        <color auto="1"/>
      </top>
      <bottom style="hair">
        <color auto="1"/>
      </bottom>
      <diagonal/>
    </border>
    <border>
      <left style="hair">
        <color auto="1"/>
      </left>
      <right style="hair">
        <color auto="1"/>
      </right>
      <top style="double">
        <color auto="1"/>
      </top>
      <bottom/>
      <diagonal/>
    </border>
    <border>
      <left/>
      <right style="thin">
        <color auto="1"/>
      </right>
      <top style="thin">
        <color auto="1"/>
      </top>
      <bottom style="hair">
        <color auto="1"/>
      </bottom>
      <diagonal/>
    </border>
    <border>
      <left style="thin">
        <color auto="1"/>
      </left>
      <right/>
      <top style="thin">
        <color auto="1"/>
      </top>
      <bottom style="hair">
        <color auto="1"/>
      </bottom>
      <diagonal/>
    </border>
  </borders>
  <cellStyleXfs count="80">
    <xf numFmtId="0" fontId="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36" fillId="0" borderId="0" applyNumberFormat="0" applyFill="0" applyBorder="0" applyAlignment="0" applyProtection="0"/>
    <xf numFmtId="0" fontId="5" fillId="0" borderId="0" applyProtection="0"/>
    <xf numFmtId="0" fontId="5" fillId="0" borderId="0"/>
    <xf numFmtId="0" fontId="9"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3" fontId="50" fillId="0" borderId="0" applyFont="0" applyFill="0" applyBorder="0" applyAlignment="0" applyProtection="0"/>
    <xf numFmtId="44" fontId="4" fillId="0" borderId="0" applyFont="0" applyFill="0" applyBorder="0" applyAlignment="0" applyProtection="0"/>
    <xf numFmtId="44" fontId="50" fillId="0" borderId="0" applyFont="0" applyFill="0" applyBorder="0" applyAlignment="0" applyProtection="0"/>
    <xf numFmtId="0" fontId="50" fillId="0" borderId="0" applyProtection="0"/>
    <xf numFmtId="0" fontId="50" fillId="0" borderId="0"/>
    <xf numFmtId="0" fontId="3" fillId="0" borderId="0"/>
    <xf numFmtId="0" fontId="35" fillId="0" borderId="0" applyNumberFormat="0" applyBorder="0" applyAlignment="0" applyProtection="0"/>
    <xf numFmtId="0" fontId="35" fillId="0" borderId="0" applyNumberFormat="0" applyBorder="0" applyAlignment="0" applyProtection="0"/>
    <xf numFmtId="44" fontId="4" fillId="0" borderId="0" applyFont="0" applyFill="0" applyBorder="0" applyAlignment="0" applyProtection="0"/>
    <xf numFmtId="44" fontId="5" fillId="0" borderId="0" applyFont="0" applyFill="0" applyBorder="0" applyAlignment="0" applyProtection="0"/>
    <xf numFmtId="0" fontId="5" fillId="0" borderId="0" applyProtection="0"/>
    <xf numFmtId="0" fontId="3" fillId="0" borderId="0"/>
    <xf numFmtId="0" fontId="35" fillId="0" borderId="0" applyNumberFormat="0" applyBorder="0" applyAlignment="0" applyProtection="0"/>
    <xf numFmtId="0" fontId="35" fillId="0" borderId="0" applyNumberFormat="0" applyBorder="0" applyAlignment="0" applyProtection="0"/>
    <xf numFmtId="44" fontId="5" fillId="0" borderId="0" applyFont="0" applyFill="0" applyBorder="0" applyAlignment="0" applyProtection="0"/>
    <xf numFmtId="0" fontId="5" fillId="0" borderId="0" applyProtection="0"/>
    <xf numFmtId="0" fontId="3" fillId="0" borderId="0"/>
    <xf numFmtId="0" fontId="35" fillId="0" borderId="0" applyNumberFormat="0" applyBorder="0" applyAlignment="0" applyProtection="0"/>
    <xf numFmtId="0" fontId="35" fillId="0" borderId="0" applyNumberFormat="0" applyBorder="0" applyAlignment="0" applyProtection="0"/>
    <xf numFmtId="44" fontId="5" fillId="0" borderId="0" applyFont="0" applyFill="0" applyBorder="0" applyAlignment="0" applyProtection="0"/>
    <xf numFmtId="0" fontId="5" fillId="0" borderId="0" applyProtection="0"/>
    <xf numFmtId="44" fontId="53" fillId="0" borderId="0" applyFont="0" applyFill="0" applyBorder="0" applyAlignment="0" applyProtection="0"/>
    <xf numFmtId="9" fontId="53"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cellStyleXfs>
  <cellXfs count="837">
    <xf numFmtId="0" fontId="0" fillId="0" borderId="0" xfId="0"/>
    <xf numFmtId="168" fontId="16" fillId="6" borderId="51" xfId="7" applyNumberFormat="1" applyFont="1" applyFill="1" applyBorder="1" applyAlignment="1">
      <alignment horizontal="center" vertical="center"/>
    </xf>
    <xf numFmtId="0" fontId="20" fillId="0" borderId="49" xfId="7" applyFont="1" applyFill="1" applyBorder="1" applyAlignment="1">
      <alignment vertical="center"/>
    </xf>
    <xf numFmtId="0" fontId="16" fillId="6" borderId="20" xfId="7" applyFont="1" applyFill="1" applyBorder="1" applyAlignment="1">
      <alignment horizontal="center" vertical="center"/>
    </xf>
    <xf numFmtId="0" fontId="5" fillId="0" borderId="70" xfId="7" applyFont="1" applyFill="1" applyBorder="1" applyAlignment="1" applyProtection="1">
      <alignment vertical="center"/>
    </xf>
    <xf numFmtId="0" fontId="5" fillId="0" borderId="62" xfId="7" applyFont="1" applyFill="1" applyBorder="1" applyAlignment="1" applyProtection="1">
      <alignment vertical="center"/>
    </xf>
    <xf numFmtId="0" fontId="20" fillId="6" borderId="51" xfId="7" applyFont="1" applyFill="1" applyBorder="1" applyAlignment="1" applyProtection="1">
      <alignment horizontal="center" vertical="center"/>
      <protection locked="0"/>
    </xf>
    <xf numFmtId="0" fontId="20" fillId="6" borderId="71" xfId="7" applyFont="1" applyFill="1" applyBorder="1" applyAlignment="1" applyProtection="1">
      <alignment horizontal="center" vertical="center"/>
      <protection locked="0"/>
    </xf>
    <xf numFmtId="0" fontId="20" fillId="6" borderId="51" xfId="7" applyFont="1" applyFill="1" applyBorder="1" applyAlignment="1" applyProtection="1">
      <alignment horizontal="center" vertical="center"/>
    </xf>
    <xf numFmtId="0" fontId="5" fillId="0" borderId="48" xfId="7" applyFont="1" applyFill="1" applyBorder="1" applyAlignment="1" applyProtection="1">
      <alignment vertical="center"/>
    </xf>
    <xf numFmtId="0" fontId="20" fillId="6" borderId="51" xfId="7" applyFont="1" applyFill="1" applyBorder="1" applyAlignment="1">
      <alignment horizontal="left" vertical="center"/>
    </xf>
    <xf numFmtId="42" fontId="26" fillId="0" borderId="55" xfId="13" applyNumberFormat="1" applyFont="1" applyBorder="1" applyAlignment="1">
      <alignment vertical="center" shrinkToFit="1"/>
    </xf>
    <xf numFmtId="42" fontId="26" fillId="0" borderId="56" xfId="13" applyNumberFormat="1" applyFont="1" applyBorder="1" applyAlignment="1">
      <alignment vertical="center" shrinkToFit="1"/>
    </xf>
    <xf numFmtId="42" fontId="26" fillId="0" borderId="55" xfId="20" applyNumberFormat="1" applyFont="1" applyBorder="1" applyAlignment="1">
      <alignment vertical="center" shrinkToFit="1"/>
    </xf>
    <xf numFmtId="42" fontId="26" fillId="0" borderId="56" xfId="20" applyNumberFormat="1" applyFont="1" applyBorder="1" applyAlignment="1">
      <alignment vertical="center" shrinkToFit="1"/>
    </xf>
    <xf numFmtId="41" fontId="20" fillId="0" borderId="16" xfId="20" applyNumberFormat="1" applyFont="1" applyBorder="1" applyAlignment="1">
      <alignment vertical="center" shrinkToFit="1"/>
    </xf>
    <xf numFmtId="42" fontId="26" fillId="0" borderId="55" xfId="27" applyNumberFormat="1" applyFont="1" applyBorder="1" applyAlignment="1">
      <alignment vertical="center" shrinkToFit="1"/>
    </xf>
    <xf numFmtId="42" fontId="26" fillId="0" borderId="56" xfId="27" applyNumberFormat="1" applyFont="1" applyBorder="1" applyAlignment="1">
      <alignment vertical="center" shrinkToFit="1"/>
    </xf>
    <xf numFmtId="41" fontId="20" fillId="0" borderId="16" xfId="27" applyNumberFormat="1" applyFont="1" applyBorder="1" applyAlignment="1">
      <alignment vertical="center" shrinkToFit="1"/>
    </xf>
    <xf numFmtId="0" fontId="51" fillId="5" borderId="29" xfId="9" applyFont="1" applyFill="1" applyBorder="1" applyAlignment="1">
      <alignment horizontal="center"/>
    </xf>
    <xf numFmtId="0" fontId="51" fillId="5" borderId="5" xfId="9" applyFont="1" applyFill="1" applyBorder="1" applyAlignment="1">
      <alignment horizontal="center"/>
    </xf>
    <xf numFmtId="42" fontId="26" fillId="0" borderId="55" xfId="34" applyNumberFormat="1" applyFont="1" applyBorder="1" applyAlignment="1">
      <alignment vertical="center" shrinkToFit="1"/>
    </xf>
    <xf numFmtId="42" fontId="26" fillId="0" borderId="56" xfId="34" applyNumberFormat="1" applyFont="1" applyBorder="1" applyAlignment="1">
      <alignment vertical="center" shrinkToFit="1"/>
    </xf>
    <xf numFmtId="41" fontId="20" fillId="3" borderId="23" xfId="9" applyNumberFormat="1" applyFont="1" applyFill="1" applyBorder="1" applyAlignment="1" applyProtection="1">
      <alignment shrinkToFit="1"/>
    </xf>
    <xf numFmtId="41" fontId="21" fillId="6" borderId="23" xfId="9" applyNumberFormat="1" applyFont="1" applyFill="1" applyBorder="1" applyAlignment="1" applyProtection="1">
      <alignment shrinkToFit="1"/>
    </xf>
    <xf numFmtId="42" fontId="26" fillId="0" borderId="31" xfId="34" applyNumberFormat="1" applyFont="1" applyBorder="1" applyAlignment="1">
      <alignment vertical="center" shrinkToFit="1"/>
    </xf>
    <xf numFmtId="41" fontId="20" fillId="0" borderId="10" xfId="9" applyNumberFormat="1" applyFont="1" applyBorder="1" applyAlignment="1">
      <alignment vertical="center"/>
    </xf>
    <xf numFmtId="41" fontId="20" fillId="0" borderId="16" xfId="9" applyNumberFormat="1" applyFont="1" applyBorder="1" applyAlignment="1">
      <alignment vertical="center"/>
    </xf>
    <xf numFmtId="166" fontId="20" fillId="0" borderId="1" xfId="9" applyNumberFormat="1" applyFont="1" applyFill="1" applyBorder="1" applyAlignment="1">
      <alignment horizontal="center" vertical="center"/>
    </xf>
    <xf numFmtId="41" fontId="20" fillId="0" borderId="18" xfId="9" applyNumberFormat="1" applyFont="1" applyBorder="1" applyAlignment="1">
      <alignment vertical="center"/>
    </xf>
    <xf numFmtId="42" fontId="26" fillId="0" borderId="55" xfId="41" applyNumberFormat="1" applyFont="1" applyBorder="1" applyAlignment="1">
      <alignment vertical="center" shrinkToFit="1"/>
    </xf>
    <xf numFmtId="42" fontId="26" fillId="0" borderId="56" xfId="41" applyNumberFormat="1" applyFont="1" applyBorder="1" applyAlignment="1">
      <alignment vertical="center" shrinkToFit="1"/>
    </xf>
    <xf numFmtId="42" fontId="26" fillId="0" borderId="31" xfId="41" applyNumberFormat="1" applyFont="1" applyBorder="1" applyAlignment="1">
      <alignment vertical="center" shrinkToFit="1"/>
    </xf>
    <xf numFmtId="0" fontId="7" fillId="0" borderId="0" xfId="9" applyFont="1" applyAlignment="1" applyProtection="1">
      <alignment vertical="center"/>
    </xf>
    <xf numFmtId="0" fontId="11" fillId="5" borderId="39" xfId="38" applyFont="1" applyFill="1" applyBorder="1" applyAlignment="1" applyProtection="1">
      <alignment horizontal="center" shrinkToFit="1"/>
    </xf>
    <xf numFmtId="42" fontId="11" fillId="0" borderId="23" xfId="38" applyNumberFormat="1" applyFont="1" applyBorder="1" applyAlignment="1" applyProtection="1">
      <alignment shrinkToFit="1"/>
    </xf>
    <xf numFmtId="42" fontId="30" fillId="0" borderId="23" xfId="38" applyNumberFormat="1" applyFont="1" applyBorder="1" applyAlignment="1" applyProtection="1">
      <alignment shrinkToFit="1"/>
    </xf>
    <xf numFmtId="42" fontId="31" fillId="0" borderId="23" xfId="38" applyNumberFormat="1" applyFont="1" applyBorder="1" applyAlignment="1" applyProtection="1">
      <alignment shrinkToFit="1"/>
    </xf>
    <xf numFmtId="0" fontId="11" fillId="0" borderId="58" xfId="38" applyFont="1" applyBorder="1" applyProtection="1"/>
    <xf numFmtId="0" fontId="10" fillId="0" borderId="50" xfId="38" applyFont="1" applyBorder="1" applyProtection="1"/>
    <xf numFmtId="0" fontId="29" fillId="5" borderId="64" xfId="38" applyFont="1" applyFill="1" applyBorder="1" applyAlignment="1" applyProtection="1">
      <alignment horizontal="center" wrapText="1"/>
    </xf>
    <xf numFmtId="10" fontId="11" fillId="0" borderId="57" xfId="38" applyNumberFormat="1" applyFont="1" applyBorder="1" applyProtection="1"/>
    <xf numFmtId="10" fontId="30" fillId="0" borderId="57" xfId="38" applyNumberFormat="1" applyFont="1" applyBorder="1" applyProtection="1"/>
    <xf numFmtId="10" fontId="31" fillId="0" borderId="57" xfId="38" applyNumberFormat="1" applyFont="1" applyBorder="1" applyProtection="1"/>
    <xf numFmtId="0" fontId="11" fillId="0" borderId="59" xfId="38" applyFont="1" applyBorder="1" applyProtection="1"/>
    <xf numFmtId="41" fontId="20" fillId="6" borderId="10" xfId="9" applyNumberFormat="1" applyFont="1" applyFill="1" applyBorder="1" applyAlignment="1" applyProtection="1">
      <alignment vertical="center" shrinkToFit="1"/>
    </xf>
    <xf numFmtId="0" fontId="51" fillId="5" borderId="7" xfId="9" applyFont="1" applyFill="1" applyBorder="1" applyAlignment="1">
      <alignment horizontal="center" vertical="center"/>
    </xf>
    <xf numFmtId="37" fontId="51" fillId="5" borderId="7" xfId="9" applyNumberFormat="1" applyFont="1" applyFill="1" applyBorder="1" applyAlignment="1">
      <alignment horizontal="center" vertical="center"/>
    </xf>
    <xf numFmtId="37" fontId="51" fillId="5" borderId="8" xfId="9" applyNumberFormat="1" applyFont="1" applyFill="1" applyBorder="1" applyAlignment="1">
      <alignment horizontal="center" vertical="center"/>
    </xf>
    <xf numFmtId="0" fontId="51" fillId="5" borderId="9" xfId="9" applyFont="1" applyFill="1" applyBorder="1" applyAlignment="1">
      <alignment horizontal="center" vertical="center" wrapText="1"/>
    </xf>
    <xf numFmtId="41" fontId="51" fillId="5" borderId="10" xfId="9" applyNumberFormat="1" applyFont="1" applyFill="1" applyBorder="1" applyAlignment="1">
      <alignment horizontal="center" vertical="center" wrapText="1"/>
    </xf>
    <xf numFmtId="0" fontId="51" fillId="5" borderId="11" xfId="9" applyFont="1" applyFill="1" applyBorder="1" applyAlignment="1">
      <alignment horizontal="center" vertical="center" wrapText="1"/>
    </xf>
    <xf numFmtId="43" fontId="50" fillId="0" borderId="14" xfId="9" applyNumberFormat="1" applyFont="1" applyBorder="1" applyAlignment="1">
      <alignment vertical="center"/>
    </xf>
    <xf numFmtId="41" fontId="51" fillId="5" borderId="18" xfId="9" applyNumberFormat="1" applyFont="1" applyFill="1" applyBorder="1" applyAlignment="1">
      <alignment horizontal="center" vertical="center" wrapText="1"/>
    </xf>
    <xf numFmtId="0" fontId="51" fillId="5" borderId="21" xfId="9" applyFont="1" applyFill="1" applyBorder="1" applyAlignment="1">
      <alignment horizontal="center" vertical="center"/>
    </xf>
    <xf numFmtId="37" fontId="51" fillId="5" borderId="21" xfId="9" applyNumberFormat="1" applyFont="1" applyFill="1" applyBorder="1" applyAlignment="1">
      <alignment horizontal="center" vertical="center"/>
    </xf>
    <xf numFmtId="37" fontId="51" fillId="5" borderId="22" xfId="9" applyNumberFormat="1" applyFont="1" applyFill="1" applyBorder="1" applyAlignment="1">
      <alignment horizontal="center" vertical="center"/>
    </xf>
    <xf numFmtId="41" fontId="51" fillId="5" borderId="23" xfId="9" applyNumberFormat="1" applyFont="1" applyFill="1" applyBorder="1" applyAlignment="1">
      <alignment horizontal="center" vertical="center" wrapText="1"/>
    </xf>
    <xf numFmtId="41" fontId="51" fillId="5" borderId="24" xfId="9" applyNumberFormat="1" applyFont="1" applyFill="1" applyBorder="1" applyAlignment="1">
      <alignment horizontal="center" vertical="center" wrapText="1"/>
    </xf>
    <xf numFmtId="41" fontId="51" fillId="5" borderId="23" xfId="9" applyNumberFormat="1" applyFont="1" applyFill="1" applyBorder="1" applyAlignment="1">
      <alignment horizontal="center" wrapText="1"/>
    </xf>
    <xf numFmtId="37" fontId="51" fillId="5" borderId="27" xfId="9" applyNumberFormat="1" applyFont="1" applyFill="1" applyBorder="1" applyAlignment="1">
      <alignment horizontal="center" vertical="center"/>
    </xf>
    <xf numFmtId="0" fontId="51" fillId="5" borderId="23" xfId="9" applyFont="1" applyFill="1" applyBorder="1" applyAlignment="1">
      <alignment horizontal="center" vertical="center" wrapText="1"/>
    </xf>
    <xf numFmtId="41" fontId="51" fillId="5" borderId="28" xfId="9" applyNumberFormat="1" applyFont="1" applyFill="1" applyBorder="1" applyAlignment="1">
      <alignment horizontal="center" vertical="center" wrapText="1"/>
    </xf>
    <xf numFmtId="0" fontId="51" fillId="5" borderId="29" xfId="9" applyFont="1" applyFill="1" applyBorder="1" applyAlignment="1">
      <alignment horizontal="center"/>
    </xf>
    <xf numFmtId="0" fontId="51" fillId="5" borderId="10" xfId="45" applyFont="1" applyFill="1" applyBorder="1" applyAlignment="1">
      <alignment horizontal="center" vertical="center" wrapText="1"/>
    </xf>
    <xf numFmtId="2" fontId="51" fillId="5" borderId="10" xfId="45" applyNumberFormat="1" applyFont="1" applyFill="1" applyBorder="1" applyAlignment="1">
      <alignment horizontal="center" vertical="center" wrapText="1"/>
    </xf>
    <xf numFmtId="0" fontId="51" fillId="5" borderId="34" xfId="45" applyFont="1" applyFill="1" applyBorder="1" applyAlignment="1">
      <alignment horizontal="center" vertical="center" wrapText="1"/>
    </xf>
    <xf numFmtId="0" fontId="20" fillId="6" borderId="10" xfId="45" applyFont="1" applyFill="1" applyBorder="1" applyAlignment="1" applyProtection="1">
      <alignment horizontal="center" vertical="center"/>
      <protection locked="0"/>
    </xf>
    <xf numFmtId="2" fontId="20" fillId="6" borderId="10" xfId="45" applyNumberFormat="1" applyFont="1" applyFill="1" applyBorder="1" applyAlignment="1" applyProtection="1">
      <alignment horizontal="center" vertical="center"/>
      <protection locked="0"/>
    </xf>
    <xf numFmtId="0" fontId="20" fillId="6" borderId="10" xfId="45" applyFont="1" applyFill="1" applyBorder="1" applyAlignment="1" applyProtection="1">
      <alignment horizontal="left" vertical="center" wrapText="1"/>
      <protection locked="0"/>
    </xf>
    <xf numFmtId="0" fontId="20" fillId="6" borderId="10" xfId="45" applyFont="1" applyFill="1" applyBorder="1" applyAlignment="1" applyProtection="1">
      <alignment vertical="center" wrapText="1"/>
      <protection locked="0"/>
    </xf>
    <xf numFmtId="0" fontId="4" fillId="6" borderId="10" xfId="45" applyFont="1" applyFill="1" applyBorder="1" applyAlignment="1" applyProtection="1">
      <alignment horizontal="center" vertical="center"/>
      <protection locked="0"/>
    </xf>
    <xf numFmtId="2" fontId="4" fillId="6" borderId="10" xfId="45" applyNumberFormat="1" applyFont="1" applyFill="1" applyBorder="1" applyAlignment="1" applyProtection="1">
      <alignment horizontal="center" vertical="center"/>
      <protection locked="0"/>
    </xf>
    <xf numFmtId="0" fontId="4" fillId="6" borderId="10" xfId="45" applyFont="1" applyFill="1" applyBorder="1" applyAlignment="1" applyProtection="1">
      <alignment horizontal="left" vertical="center" wrapText="1"/>
      <protection locked="0"/>
    </xf>
    <xf numFmtId="49" fontId="4" fillId="0" borderId="6" xfId="45" applyNumberFormat="1" applyFont="1" applyBorder="1" applyAlignment="1">
      <alignment horizontal="center" vertical="center" wrapText="1"/>
    </xf>
    <xf numFmtId="0" fontId="16" fillId="0" borderId="35" xfId="45" applyFont="1" applyFill="1" applyBorder="1" applyAlignment="1">
      <alignment horizontal="left" vertical="center"/>
    </xf>
    <xf numFmtId="0" fontId="16" fillId="0" borderId="36" xfId="45" applyFont="1" applyFill="1" applyBorder="1" applyAlignment="1">
      <alignment horizontal="left" vertical="center"/>
    </xf>
    <xf numFmtId="0" fontId="16" fillId="0" borderId="37" xfId="45" applyFont="1" applyFill="1" applyBorder="1" applyAlignment="1">
      <alignment horizontal="left" vertical="center"/>
    </xf>
    <xf numFmtId="0" fontId="4" fillId="0" borderId="38" xfId="45" applyFont="1" applyFill="1" applyBorder="1" applyAlignment="1">
      <alignment horizontal="left" vertical="center"/>
    </xf>
    <xf numFmtId="2" fontId="4" fillId="0" borderId="38" xfId="45" applyNumberFormat="1" applyFont="1" applyFill="1" applyBorder="1" applyAlignment="1">
      <alignment vertical="center" wrapText="1"/>
    </xf>
    <xf numFmtId="0" fontId="4" fillId="0" borderId="38" xfId="45" applyFont="1" applyFill="1" applyBorder="1" applyAlignment="1">
      <alignment vertical="center" wrapText="1"/>
    </xf>
    <xf numFmtId="0" fontId="51" fillId="5" borderId="39" xfId="45" applyFont="1" applyFill="1" applyBorder="1" applyAlignment="1">
      <alignment vertical="center" wrapText="1"/>
    </xf>
    <xf numFmtId="0" fontId="51" fillId="5" borderId="1" xfId="45" applyFont="1" applyFill="1" applyBorder="1" applyAlignment="1">
      <alignment horizontal="center" vertical="center" wrapText="1"/>
    </xf>
    <xf numFmtId="0" fontId="20" fillId="6" borderId="1" xfId="45" applyFont="1" applyFill="1" applyBorder="1" applyAlignment="1" applyProtection="1">
      <alignment horizontal="center" vertical="center"/>
      <protection locked="0"/>
    </xf>
    <xf numFmtId="0" fontId="20" fillId="6" borderId="1" xfId="45" applyFont="1" applyFill="1" applyBorder="1" applyAlignment="1" applyProtection="1">
      <alignment horizontal="left" vertical="center" wrapText="1"/>
      <protection locked="0"/>
    </xf>
    <xf numFmtId="2" fontId="20" fillId="6" borderId="1" xfId="45" applyNumberFormat="1" applyFont="1" applyFill="1" applyBorder="1" applyAlignment="1" applyProtection="1">
      <alignment horizontal="center" vertical="center"/>
      <protection locked="0"/>
    </xf>
    <xf numFmtId="42" fontId="20" fillId="6" borderId="1" xfId="49" applyNumberFormat="1" applyFont="1" applyFill="1" applyBorder="1" applyAlignment="1" applyProtection="1">
      <alignment vertical="center" shrinkToFit="1"/>
      <protection locked="0"/>
    </xf>
    <xf numFmtId="41" fontId="4" fillId="6" borderId="10" xfId="49" applyNumberFormat="1" applyFont="1" applyFill="1" applyBorder="1" applyAlignment="1" applyProtection="1">
      <alignment vertical="center" shrinkToFit="1"/>
      <protection locked="0"/>
    </xf>
    <xf numFmtId="41" fontId="32" fillId="6" borderId="10" xfId="49" applyNumberFormat="1" applyFont="1" applyFill="1" applyBorder="1" applyAlignment="1" applyProtection="1">
      <alignment vertical="center" shrinkToFit="1"/>
      <protection locked="0"/>
    </xf>
    <xf numFmtId="42" fontId="20" fillId="6" borderId="52" xfId="49" applyNumberFormat="1" applyFont="1" applyFill="1" applyBorder="1" applyAlignment="1" applyProtection="1">
      <alignment vertical="center" shrinkToFit="1"/>
      <protection locked="0"/>
    </xf>
    <xf numFmtId="41" fontId="4" fillId="6" borderId="34" xfId="49" applyNumberFormat="1" applyFont="1" applyFill="1" applyBorder="1" applyAlignment="1" applyProtection="1">
      <alignment vertical="center" shrinkToFit="1"/>
      <protection locked="0"/>
    </xf>
    <xf numFmtId="41" fontId="32" fillId="6" borderId="34" xfId="49" applyNumberFormat="1" applyFont="1" applyFill="1" applyBorder="1" applyAlignment="1" applyProtection="1">
      <alignment vertical="center" shrinkToFit="1"/>
      <protection locked="0"/>
    </xf>
    <xf numFmtId="49" fontId="4" fillId="0" borderId="42" xfId="45" applyNumberFormat="1" applyFont="1" applyBorder="1" applyAlignment="1">
      <alignment horizontal="center" vertical="center"/>
    </xf>
    <xf numFmtId="49" fontId="4" fillId="0" borderId="53" xfId="45" applyNumberFormat="1" applyFont="1" applyBorder="1" applyAlignment="1">
      <alignment horizontal="center" vertical="center"/>
    </xf>
    <xf numFmtId="42" fontId="26" fillId="0" borderId="10" xfId="9" applyNumberFormat="1" applyFont="1" applyBorder="1" applyAlignment="1" applyProtection="1">
      <alignment vertical="center" shrinkToFit="1"/>
      <protection locked="0"/>
    </xf>
    <xf numFmtId="0" fontId="20" fillId="6" borderId="18" xfId="45" applyFont="1" applyFill="1" applyBorder="1" applyAlignment="1" applyProtection="1">
      <alignment horizontal="left" vertical="center" wrapText="1" shrinkToFit="1"/>
      <protection locked="0"/>
    </xf>
    <xf numFmtId="0" fontId="20" fillId="6" borderId="26" xfId="45" applyFont="1" applyFill="1" applyBorder="1" applyAlignment="1" applyProtection="1">
      <alignment horizontal="left" vertical="center" wrapText="1" shrinkToFit="1"/>
      <protection locked="0"/>
    </xf>
    <xf numFmtId="0" fontId="20" fillId="6" borderId="54" xfId="45" applyFont="1" applyFill="1" applyBorder="1" applyAlignment="1" applyProtection="1">
      <alignment horizontal="left" vertical="center" wrapText="1" shrinkToFit="1"/>
      <protection locked="0"/>
    </xf>
    <xf numFmtId="0" fontId="20" fillId="6" borderId="65" xfId="45" applyFont="1" applyFill="1" applyBorder="1" applyAlignment="1" applyProtection="1">
      <alignment horizontal="left" vertical="center" wrapText="1" shrinkToFit="1"/>
      <protection locked="0"/>
    </xf>
    <xf numFmtId="0" fontId="20" fillId="6" borderId="18" xfId="45" applyFont="1" applyFill="1" applyBorder="1" applyAlignment="1" applyProtection="1">
      <alignment horizontal="center" vertical="center" wrapText="1" shrinkToFit="1"/>
      <protection locked="0"/>
    </xf>
    <xf numFmtId="0" fontId="20" fillId="6" borderId="26" xfId="45" applyFont="1" applyFill="1" applyBorder="1" applyAlignment="1" applyProtection="1">
      <alignment horizontal="center" vertical="center" wrapText="1" shrinkToFit="1"/>
      <protection locked="0"/>
    </xf>
    <xf numFmtId="0" fontId="4" fillId="6" borderId="10"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protection locked="0"/>
    </xf>
    <xf numFmtId="0" fontId="4" fillId="6" borderId="1" xfId="53" applyFont="1" applyFill="1" applyBorder="1" applyAlignment="1" applyProtection="1">
      <alignment horizontal="center" vertical="center" wrapText="1" shrinkToFit="1"/>
      <protection locked="0"/>
    </xf>
    <xf numFmtId="43" fontId="4" fillId="6" borderId="52" xfId="53" applyNumberFormat="1" applyFont="1" applyFill="1" applyBorder="1" applyAlignment="1" applyProtection="1">
      <alignment horizontal="center" vertical="center"/>
      <protection locked="0"/>
    </xf>
    <xf numFmtId="0" fontId="4" fillId="6" borderId="10" xfId="53" applyFont="1" applyFill="1" applyBorder="1" applyAlignment="1" applyProtection="1">
      <alignment horizontal="center" vertical="center" wrapText="1" shrinkToFit="1"/>
      <protection locked="0"/>
    </xf>
    <xf numFmtId="43" fontId="4" fillId="6" borderId="34" xfId="53" applyNumberFormat="1" applyFont="1" applyFill="1" applyBorder="1" applyAlignment="1" applyProtection="1">
      <alignment horizontal="center" vertical="center"/>
      <protection locked="0"/>
    </xf>
    <xf numFmtId="41" fontId="32" fillId="6" borderId="10" xfId="56" applyNumberFormat="1" applyFont="1" applyFill="1" applyBorder="1" applyAlignment="1" applyProtection="1">
      <alignment vertical="center" shrinkToFit="1"/>
      <protection locked="0"/>
    </xf>
    <xf numFmtId="41" fontId="4" fillId="6" borderId="10" xfId="56" applyNumberFormat="1" applyFont="1" applyFill="1" applyBorder="1" applyAlignment="1" applyProtection="1">
      <alignment horizontal="right" vertical="center" shrinkToFit="1"/>
      <protection locked="0"/>
    </xf>
    <xf numFmtId="42" fontId="20" fillId="6" borderId="10" xfId="9" applyNumberFormat="1" applyFont="1" applyFill="1" applyBorder="1" applyAlignment="1" applyProtection="1">
      <alignment vertical="center" shrinkToFit="1"/>
      <protection locked="0"/>
    </xf>
    <xf numFmtId="0" fontId="6" fillId="5" borderId="30" xfId="53" applyFont="1" applyFill="1" applyBorder="1" applyAlignment="1" applyProtection="1">
      <alignment horizontal="center" vertical="center" wrapText="1"/>
    </xf>
    <xf numFmtId="0" fontId="6" fillId="5" borderId="12" xfId="53" applyFont="1" applyFill="1" applyBorder="1" applyAlignment="1" applyProtection="1">
      <alignment horizontal="center" vertical="center"/>
    </xf>
    <xf numFmtId="0" fontId="6" fillId="5" borderId="43" xfId="53" applyFont="1" applyFill="1" applyBorder="1" applyAlignment="1" applyProtection="1">
      <alignment horizontal="center" vertical="center" wrapText="1"/>
    </xf>
    <xf numFmtId="49" fontId="4" fillId="0" borderId="53" xfId="53" applyNumberFormat="1" applyFont="1" applyBorder="1" applyAlignment="1" applyProtection="1">
      <alignment horizontal="center" vertical="center"/>
    </xf>
    <xf numFmtId="49" fontId="4" fillId="0" borderId="42" xfId="53" applyNumberFormat="1" applyFont="1" applyBorder="1" applyAlignment="1" applyProtection="1">
      <alignment horizontal="center" vertical="center"/>
    </xf>
    <xf numFmtId="49" fontId="20" fillId="0" borderId="42" xfId="53" applyNumberFormat="1" applyFont="1" applyBorder="1" applyAlignment="1" applyProtection="1">
      <alignment horizontal="center" vertical="center"/>
    </xf>
    <xf numFmtId="49" fontId="4" fillId="0" borderId="6" xfId="53" applyNumberFormat="1" applyFont="1" applyBorder="1" applyAlignment="1" applyProtection="1">
      <alignment horizontal="center" vertical="center"/>
    </xf>
    <xf numFmtId="0" fontId="4" fillId="2" borderId="38" xfId="53" applyFont="1" applyFill="1" applyBorder="1" applyAlignment="1" applyProtection="1">
      <alignment horizontal="center" vertical="center"/>
    </xf>
    <xf numFmtId="0" fontId="4" fillId="7" borderId="61" xfId="53" applyFont="1" applyFill="1" applyBorder="1" applyAlignment="1" applyProtection="1">
      <alignment horizontal="center" vertical="center"/>
    </xf>
    <xf numFmtId="0" fontId="5" fillId="5" borderId="40" xfId="8" applyFont="1" applyFill="1" applyBorder="1" applyAlignment="1" applyProtection="1">
      <alignment horizontal="center" vertical="center" shrinkToFit="1"/>
    </xf>
    <xf numFmtId="0" fontId="5" fillId="5" borderId="41" xfId="8" applyFont="1" applyFill="1" applyBorder="1" applyAlignment="1" applyProtection="1">
      <alignment horizontal="center" vertical="center" shrinkToFit="1"/>
    </xf>
    <xf numFmtId="49" fontId="20" fillId="0" borderId="42" xfId="8" applyNumberFormat="1" applyFont="1" applyBorder="1" applyAlignment="1">
      <alignment horizontal="right" vertical="center"/>
    </xf>
    <xf numFmtId="42" fontId="3" fillId="6" borderId="1" xfId="62" applyNumberFormat="1" applyFont="1" applyFill="1" applyBorder="1" applyAlignment="1" applyProtection="1">
      <alignment horizontal="right" vertical="center" shrinkToFit="1"/>
      <protection locked="0"/>
    </xf>
    <xf numFmtId="42" fontId="20" fillId="0" borderId="52" xfId="8" applyNumberFormat="1" applyFont="1" applyFill="1" applyBorder="1" applyAlignment="1">
      <alignment vertical="center" shrinkToFit="1"/>
    </xf>
    <xf numFmtId="41" fontId="3" fillId="6" borderId="10" xfId="62" applyNumberFormat="1" applyFont="1" applyFill="1" applyBorder="1" applyAlignment="1" applyProtection="1">
      <alignment horizontal="right" vertical="center" shrinkToFit="1"/>
      <protection locked="0"/>
    </xf>
    <xf numFmtId="41" fontId="20" fillId="0" borderId="52" xfId="8" applyNumberFormat="1" applyFont="1" applyFill="1" applyBorder="1" applyAlignment="1">
      <alignment vertical="center" shrinkToFit="1"/>
    </xf>
    <xf numFmtId="41" fontId="20" fillId="6" borderId="10" xfId="8" applyNumberFormat="1" applyFont="1" applyFill="1" applyBorder="1" applyAlignment="1" applyProtection="1">
      <alignment horizontal="left" vertical="center" shrinkToFit="1"/>
      <protection locked="0"/>
    </xf>
    <xf numFmtId="41" fontId="20" fillId="6" borderId="10" xfId="8" applyNumberFormat="1" applyFont="1" applyFill="1" applyBorder="1" applyAlignment="1" applyProtection="1">
      <alignment horizontal="center" vertical="center" shrinkToFit="1"/>
      <protection locked="0"/>
    </xf>
    <xf numFmtId="41" fontId="21" fillId="6" borderId="10" xfId="8" applyNumberFormat="1" applyFont="1" applyFill="1" applyBorder="1" applyAlignment="1" applyProtection="1">
      <alignment horizontal="left" vertical="center" shrinkToFit="1"/>
      <protection locked="0"/>
    </xf>
    <xf numFmtId="42" fontId="3" fillId="0" borderId="1" xfId="62" applyNumberFormat="1" applyFont="1" applyFill="1" applyBorder="1" applyAlignment="1" applyProtection="1">
      <alignment horizontal="right" vertical="center" shrinkToFit="1"/>
      <protection locked="0"/>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0" fontId="8" fillId="5" borderId="66" xfId="8" applyFont="1" applyFill="1" applyBorder="1" applyAlignment="1" applyProtection="1">
      <alignment horizontal="center" vertical="center"/>
    </xf>
    <xf numFmtId="0" fontId="6" fillId="5" borderId="67" xfId="8" applyFont="1" applyFill="1" applyBorder="1" applyAlignment="1" applyProtection="1">
      <alignment horizontal="center" vertical="center" wrapText="1"/>
    </xf>
    <xf numFmtId="0" fontId="6" fillId="5" borderId="12" xfId="8" applyFont="1" applyFill="1" applyBorder="1" applyAlignment="1" applyProtection="1">
      <alignment horizontal="center" vertical="center" wrapText="1"/>
    </xf>
    <xf numFmtId="0" fontId="6" fillId="5" borderId="43" xfId="8" applyFont="1" applyFill="1" applyBorder="1" applyAlignment="1" applyProtection="1">
      <alignment horizontal="center" vertical="center" wrapText="1"/>
    </xf>
    <xf numFmtId="49" fontId="20" fillId="0" borderId="53" xfId="8" applyNumberFormat="1" applyFont="1" applyBorder="1" applyAlignment="1" applyProtection="1">
      <alignment horizontal="right" vertical="center"/>
    </xf>
    <xf numFmtId="42" fontId="20" fillId="0" borderId="1" xfId="8" applyNumberFormat="1" applyFont="1" applyFill="1" applyBorder="1" applyAlignment="1" applyProtection="1">
      <alignment horizontal="left" vertical="center" shrinkToFit="1"/>
    </xf>
    <xf numFmtId="42" fontId="20" fillId="0" borderId="52" xfId="8" applyNumberFormat="1" applyFont="1" applyFill="1" applyBorder="1" applyAlignment="1" applyProtection="1">
      <alignment vertical="center" shrinkToFit="1"/>
    </xf>
    <xf numFmtId="0" fontId="20" fillId="0" borderId="68" xfId="8" applyFont="1" applyFill="1" applyBorder="1" applyAlignment="1" applyProtection="1">
      <alignment horizontal="left" vertical="center"/>
    </xf>
    <xf numFmtId="0" fontId="20" fillId="0" borderId="65" xfId="8" applyFont="1" applyFill="1" applyBorder="1" applyAlignment="1" applyProtection="1">
      <alignment horizontal="left" vertical="center"/>
    </xf>
    <xf numFmtId="0" fontId="20" fillId="0" borderId="54" xfId="8" applyFont="1" applyFill="1" applyBorder="1" applyAlignment="1" applyProtection="1">
      <alignment horizontal="left" vertical="center" indent="1"/>
    </xf>
    <xf numFmtId="49" fontId="20" fillId="0" borderId="42" xfId="8" applyNumberFormat="1" applyFont="1" applyFill="1" applyBorder="1" applyAlignment="1" applyProtection="1">
      <alignment horizontal="righ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42" fontId="20" fillId="0" borderId="29" xfId="8" applyNumberFormat="1" applyFont="1" applyFill="1" applyBorder="1" applyAlignment="1" applyProtection="1">
      <alignment horizontal="left" vertical="center"/>
    </xf>
    <xf numFmtId="41" fontId="20" fillId="0" borderId="10" xfId="8" applyNumberFormat="1" applyFont="1" applyFill="1" applyBorder="1" applyAlignment="1" applyProtection="1">
      <alignment horizontal="left" vertical="center" shrinkToFit="1"/>
    </xf>
    <xf numFmtId="41" fontId="3" fillId="0" borderId="10" xfId="62" applyNumberFormat="1" applyFont="1" applyFill="1" applyBorder="1" applyAlignment="1" applyProtection="1">
      <alignment horizontal="right" vertical="center" shrinkToFit="1"/>
    </xf>
    <xf numFmtId="41" fontId="20" fillId="0" borderId="52" xfId="8" applyNumberFormat="1" applyFont="1" applyFill="1" applyBorder="1" applyAlignment="1" applyProtection="1">
      <alignment vertical="center" shrinkToFit="1"/>
    </xf>
    <xf numFmtId="0" fontId="5" fillId="5" borderId="40" xfId="8" applyFont="1" applyFill="1" applyBorder="1" applyAlignment="1" applyProtection="1">
      <alignment horizontal="center" vertical="center"/>
    </xf>
    <xf numFmtId="41" fontId="20" fillId="6" borderId="10" xfId="8" applyNumberFormat="1" applyFont="1" applyFill="1" applyBorder="1" applyAlignment="1" applyProtection="1">
      <alignment vertical="center" shrinkToFit="1"/>
      <protection locked="0"/>
    </xf>
    <xf numFmtId="49" fontId="20" fillId="0" borderId="6" xfId="8" applyNumberFormat="1" applyFont="1" applyBorder="1" applyAlignment="1" applyProtection="1">
      <alignment horizontal="right" vertical="center"/>
    </xf>
    <xf numFmtId="42" fontId="23" fillId="0" borderId="38" xfId="8" applyNumberFormat="1" applyFont="1" applyBorder="1" applyAlignment="1" applyProtection="1">
      <alignment horizontal="center" vertical="center" shrinkToFit="1"/>
    </xf>
    <xf numFmtId="42" fontId="23" fillId="0" borderId="61" xfId="8" applyNumberFormat="1" applyFont="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7" fillId="5" borderId="53" xfId="8" applyFont="1" applyFill="1" applyBorder="1" applyAlignment="1" applyProtection="1">
      <alignment horizontal="left" vertical="center"/>
    </xf>
    <xf numFmtId="0" fontId="6" fillId="5" borderId="65" xfId="8" applyFont="1" applyFill="1" applyBorder="1" applyAlignment="1" applyProtection="1">
      <alignment horizontal="center" vertical="center"/>
    </xf>
    <xf numFmtId="0" fontId="6" fillId="5" borderId="1" xfId="8" applyFont="1" applyFill="1" applyBorder="1" applyAlignment="1" applyProtection="1">
      <alignment horizontal="center" vertical="center"/>
    </xf>
    <xf numFmtId="0" fontId="6" fillId="5" borderId="1" xfId="8" applyFont="1" applyFill="1" applyBorder="1" applyAlignment="1" applyProtection="1">
      <alignment horizontal="center" vertical="center" shrinkToFit="1"/>
    </xf>
    <xf numFmtId="0" fontId="5" fillId="5" borderId="52" xfId="8" applyFont="1" applyFill="1" applyBorder="1" applyAlignment="1" applyProtection="1">
      <alignment horizontal="center" vertical="center" shrinkToFit="1"/>
    </xf>
    <xf numFmtId="49" fontId="20" fillId="0" borderId="73" xfId="8" applyNumberFormat="1" applyFont="1" applyBorder="1" applyAlignment="1" applyProtection="1">
      <alignment horizontal="right" vertical="center"/>
    </xf>
    <xf numFmtId="0" fontId="20" fillId="0" borderId="74" xfId="8" applyFont="1" applyFill="1" applyBorder="1" applyAlignment="1" applyProtection="1">
      <alignment horizontal="left" vertical="center"/>
    </xf>
    <xf numFmtId="0" fontId="20" fillId="0" borderId="19" xfId="8" applyFont="1" applyFill="1" applyBorder="1" applyAlignment="1" applyProtection="1">
      <alignment horizontal="left" vertical="center"/>
    </xf>
    <xf numFmtId="0" fontId="20" fillId="0" borderId="75" xfId="8" applyFont="1" applyFill="1" applyBorder="1" applyAlignment="1" applyProtection="1">
      <alignment horizontal="left" vertical="center"/>
    </xf>
    <xf numFmtId="42" fontId="20" fillId="0" borderId="58" xfId="8" applyNumberFormat="1" applyFont="1" applyFill="1" applyBorder="1" applyAlignment="1" applyProtection="1">
      <alignment horizontal="left" vertical="center" shrinkToFit="1"/>
    </xf>
    <xf numFmtId="42" fontId="3" fillId="0" borderId="58" xfId="62" applyNumberFormat="1" applyFont="1" applyFill="1" applyBorder="1" applyAlignment="1" applyProtection="1">
      <alignment horizontal="right" vertical="center" shrinkToFit="1"/>
    </xf>
    <xf numFmtId="42" fontId="20" fillId="0" borderId="59" xfId="8" applyNumberFormat="1" applyFont="1" applyFill="1" applyBorder="1" applyAlignment="1" applyProtection="1">
      <alignment vertical="center" shrinkToFit="1"/>
    </xf>
    <xf numFmtId="42" fontId="46" fillId="0" borderId="78" xfId="59" applyNumberFormat="1" applyFont="1" applyFill="1" applyBorder="1" applyAlignment="1" applyProtection="1">
      <alignment vertical="center" shrinkToFit="1"/>
    </xf>
    <xf numFmtId="0" fontId="16" fillId="5" borderId="53" xfId="8" applyFont="1" applyFill="1" applyBorder="1" applyAlignment="1" applyProtection="1">
      <alignment horizontal="center" vertical="center"/>
    </xf>
    <xf numFmtId="0" fontId="16" fillId="5" borderId="79" xfId="8" applyFont="1" applyFill="1" applyBorder="1" applyAlignment="1" applyProtection="1">
      <alignment horizontal="center" vertical="center"/>
    </xf>
    <xf numFmtId="42" fontId="20" fillId="0" borderId="5" xfId="8" applyNumberFormat="1" applyFont="1" applyFill="1" applyBorder="1" applyAlignment="1" applyProtection="1">
      <alignment horizontal="left" vertical="center"/>
    </xf>
    <xf numFmtId="42" fontId="46" fillId="0" borderId="10" xfId="59" applyNumberFormat="1" applyFont="1" applyFill="1" applyBorder="1" applyAlignment="1" applyProtection="1">
      <alignment vertical="center" shrinkToFit="1"/>
    </xf>
    <xf numFmtId="41" fontId="7" fillId="0" borderId="1" xfId="9" applyNumberFormat="1" applyFont="1" applyBorder="1" applyAlignment="1">
      <alignment vertical="center"/>
    </xf>
    <xf numFmtId="41" fontId="7" fillId="0" borderId="2" xfId="9" applyNumberFormat="1" applyFont="1" applyBorder="1" applyAlignment="1">
      <alignment vertical="center"/>
    </xf>
    <xf numFmtId="41" fontId="42" fillId="5" borderId="4" xfId="64" applyNumberFormat="1" applyFont="1" applyFill="1" applyBorder="1" applyAlignment="1">
      <alignment horizontal="center" vertical="center"/>
    </xf>
    <xf numFmtId="10" fontId="42" fillId="5" borderId="5" xfId="64" applyNumberFormat="1" applyFont="1" applyFill="1" applyBorder="1" applyAlignment="1">
      <alignment horizontal="center" vertical="center"/>
    </xf>
    <xf numFmtId="41" fontId="3" fillId="6" borderId="6" xfId="64" applyNumberFormat="1" applyFont="1" applyFill="1" applyBorder="1" applyAlignment="1">
      <alignment vertical="center"/>
    </xf>
    <xf numFmtId="41" fontId="44" fillId="5" borderId="12" xfId="9" applyNumberFormat="1" applyFont="1" applyFill="1" applyBorder="1" applyAlignment="1">
      <alignment horizontal="center" vertical="center" wrapText="1"/>
    </xf>
    <xf numFmtId="41" fontId="44" fillId="5" borderId="13" xfId="9" applyNumberFormat="1" applyFont="1" applyFill="1" applyBorder="1" applyAlignment="1">
      <alignment horizontal="center" vertical="center" wrapText="1"/>
    </xf>
    <xf numFmtId="0" fontId="20" fillId="0" borderId="15" xfId="9" applyFont="1" applyBorder="1" applyAlignment="1">
      <alignment horizontal="centerContinuous" vertical="center"/>
    </xf>
    <xf numFmtId="0" fontId="20" fillId="0" borderId="1" xfId="9" applyFont="1" applyFill="1" applyBorder="1" applyAlignment="1">
      <alignment horizontal="centerContinuous" vertical="center"/>
    </xf>
    <xf numFmtId="41" fontId="20" fillId="0" borderId="1" xfId="9" applyNumberFormat="1" applyFont="1" applyBorder="1" applyAlignment="1">
      <alignment vertical="center"/>
    </xf>
    <xf numFmtId="41" fontId="20" fillId="0" borderId="2" xfId="9" applyNumberFormat="1" applyFont="1" applyBorder="1" applyAlignment="1">
      <alignment vertical="center"/>
    </xf>
    <xf numFmtId="43" fontId="20" fillId="0" borderId="14" xfId="9" applyNumberFormat="1" applyFont="1" applyBorder="1" applyAlignment="1">
      <alignment vertical="center"/>
    </xf>
    <xf numFmtId="43" fontId="20" fillId="0" borderId="17" xfId="9" applyNumberFormat="1" applyFont="1" applyBorder="1" applyAlignment="1">
      <alignment vertical="center"/>
    </xf>
    <xf numFmtId="43" fontId="20" fillId="0" borderId="14" xfId="9" applyNumberFormat="1" applyFont="1" applyBorder="1" applyAlignment="1">
      <alignment horizontal="center" vertical="center"/>
    </xf>
    <xf numFmtId="43" fontId="20" fillId="0" borderId="17" xfId="9" applyNumberFormat="1" applyFont="1" applyBorder="1" applyAlignment="1">
      <alignment horizontal="center" vertical="center"/>
    </xf>
    <xf numFmtId="41" fontId="40" fillId="5" borderId="11" xfId="9" applyNumberFormat="1" applyFont="1" applyFill="1" applyBorder="1" applyAlignment="1">
      <alignment horizontal="center" vertical="center" wrapText="1"/>
    </xf>
    <xf numFmtId="41" fontId="44" fillId="5" borderId="11" xfId="9" applyNumberFormat="1" applyFont="1" applyFill="1" applyBorder="1" applyAlignment="1">
      <alignment horizontal="center" vertical="center" wrapText="1"/>
    </xf>
    <xf numFmtId="41" fontId="44" fillId="5" borderId="25" xfId="9" applyNumberFormat="1" applyFont="1" applyFill="1" applyBorder="1" applyAlignment="1">
      <alignment horizontal="center" vertical="center" wrapText="1"/>
    </xf>
    <xf numFmtId="0" fontId="7" fillId="0" borderId="1" xfId="9" applyFont="1" applyFill="1" applyBorder="1" applyAlignment="1">
      <alignment horizontal="center" vertical="center"/>
    </xf>
    <xf numFmtId="0" fontId="20" fillId="0" borderId="15" xfId="9" applyFont="1" applyBorder="1" applyAlignment="1">
      <alignment horizontal="center" vertical="center"/>
    </xf>
    <xf numFmtId="0" fontId="16" fillId="0" borderId="18" xfId="9" applyFont="1" applyBorder="1" applyAlignment="1">
      <alignment vertical="center"/>
    </xf>
    <xf numFmtId="0" fontId="16" fillId="0" borderId="26" xfId="9" applyFont="1" applyBorder="1" applyAlignment="1">
      <alignment vertical="center"/>
    </xf>
    <xf numFmtId="10" fontId="44" fillId="5" borderId="11" xfId="9" applyNumberFormat="1" applyFont="1" applyFill="1" applyBorder="1" applyAlignment="1">
      <alignment horizontal="center" vertical="center" wrapText="1"/>
    </xf>
    <xf numFmtId="10" fontId="44" fillId="5" borderId="25" xfId="9" applyNumberFormat="1" applyFont="1" applyFill="1" applyBorder="1" applyAlignment="1">
      <alignment horizontal="center" vertical="center" wrapText="1"/>
    </xf>
    <xf numFmtId="10" fontId="44" fillId="5" borderId="30" xfId="9" applyNumberFormat="1" applyFont="1" applyFill="1" applyBorder="1" applyAlignment="1">
      <alignment horizontal="center" vertical="center" wrapText="1"/>
    </xf>
    <xf numFmtId="0" fontId="16" fillId="0" borderId="31" xfId="9" applyFont="1" applyBorder="1" applyAlignment="1">
      <alignment horizontal="center" vertical="center"/>
    </xf>
    <xf numFmtId="0" fontId="16" fillId="0" borderId="32" xfId="9" applyFont="1" applyBorder="1" applyAlignment="1">
      <alignment horizontal="center" vertical="center"/>
    </xf>
    <xf numFmtId="43" fontId="20" fillId="0" borderId="15" xfId="9" applyNumberFormat="1" applyFont="1" applyBorder="1" applyAlignment="1">
      <alignment vertical="center"/>
    </xf>
    <xf numFmtId="41" fontId="3" fillId="6" borderId="35" xfId="64" applyNumberFormat="1" applyFont="1" applyFill="1" applyBorder="1" applyAlignment="1">
      <alignment vertical="center"/>
    </xf>
    <xf numFmtId="41" fontId="42" fillId="5" borderId="44" xfId="64" applyNumberFormat="1" applyFont="1" applyFill="1" applyBorder="1" applyAlignment="1">
      <alignment horizontal="center" vertical="center"/>
    </xf>
    <xf numFmtId="41" fontId="3" fillId="6" borderId="53" xfId="64" applyNumberFormat="1" applyFont="1" applyFill="1" applyBorder="1" applyAlignment="1">
      <alignment vertical="center"/>
    </xf>
    <xf numFmtId="41" fontId="3" fillId="6" borderId="54" xfId="64" applyNumberFormat="1" applyFont="1" applyFill="1" applyBorder="1" applyAlignment="1">
      <alignment vertical="center"/>
    </xf>
    <xf numFmtId="41" fontId="3" fillId="6" borderId="42" xfId="64" quotePrefix="1" applyNumberFormat="1" applyFont="1" applyFill="1" applyBorder="1" applyAlignment="1">
      <alignment horizontal="center" vertical="center"/>
    </xf>
    <xf numFmtId="41" fontId="3" fillId="6" borderId="18" xfId="64" quotePrefix="1" applyNumberFormat="1" applyFont="1" applyFill="1" applyBorder="1" applyAlignment="1">
      <alignment horizontal="center" vertical="center"/>
    </xf>
    <xf numFmtId="41" fontId="3" fillId="6" borderId="18" xfId="64" applyNumberFormat="1" applyFont="1" applyFill="1" applyBorder="1" applyAlignment="1">
      <alignment horizontal="center" vertical="center"/>
    </xf>
    <xf numFmtId="41" fontId="3" fillId="6" borderId="18" xfId="64" applyNumberFormat="1" applyFont="1" applyFill="1" applyBorder="1" applyAlignment="1">
      <alignment vertical="center"/>
    </xf>
    <xf numFmtId="41" fontId="3" fillId="6" borderId="42" xfId="64" applyNumberFormat="1" applyFont="1" applyFill="1" applyBorder="1" applyAlignment="1">
      <alignment vertical="center"/>
    </xf>
    <xf numFmtId="166" fontId="20" fillId="0" borderId="10" xfId="9" applyNumberFormat="1" applyFont="1" applyFill="1" applyBorder="1" applyAlignment="1">
      <alignment horizontal="center" vertical="center" shrinkToFit="1"/>
    </xf>
    <xf numFmtId="42" fontId="20" fillId="0" borderId="10" xfId="9" applyNumberFormat="1" applyFont="1" applyBorder="1" applyAlignment="1">
      <alignment vertical="center" shrinkToFit="1"/>
    </xf>
    <xf numFmtId="42" fontId="20" fillId="7" borderId="16" xfId="9" applyNumberFormat="1" applyFont="1" applyFill="1" applyBorder="1" applyAlignment="1">
      <alignment vertical="center" shrinkToFit="1"/>
    </xf>
    <xf numFmtId="41" fontId="20" fillId="0" borderId="10" xfId="9" applyNumberFormat="1" applyFont="1" applyBorder="1" applyAlignment="1">
      <alignment vertical="center" shrinkToFit="1"/>
    </xf>
    <xf numFmtId="41" fontId="20" fillId="7" borderId="16" xfId="9" applyNumberFormat="1" applyFont="1" applyFill="1" applyBorder="1" applyAlignment="1">
      <alignment vertical="center" shrinkToFit="1"/>
    </xf>
    <xf numFmtId="41" fontId="21" fillId="0" borderId="10" xfId="9" applyNumberFormat="1" applyFont="1" applyBorder="1" applyAlignment="1">
      <alignment vertical="center" shrinkToFit="1"/>
    </xf>
    <xf numFmtId="41" fontId="21" fillId="7" borderId="16" xfId="9" applyNumberFormat="1" applyFont="1" applyFill="1" applyBorder="1" applyAlignment="1">
      <alignment vertical="center" shrinkToFit="1"/>
    </xf>
    <xf numFmtId="42" fontId="23" fillId="0" borderId="10" xfId="9" applyNumberFormat="1" applyFont="1" applyBorder="1" applyAlignment="1">
      <alignment vertical="center" shrinkToFit="1"/>
    </xf>
    <xf numFmtId="42" fontId="23" fillId="7" borderId="16" xfId="9" applyNumberFormat="1" applyFont="1" applyFill="1" applyBorder="1" applyAlignment="1">
      <alignment vertical="center" shrinkToFit="1"/>
    </xf>
    <xf numFmtId="42" fontId="24" fillId="0" borderId="10" xfId="9" applyNumberFormat="1" applyFont="1" applyBorder="1" applyAlignment="1">
      <alignment vertical="center" shrinkToFit="1"/>
    </xf>
    <xf numFmtId="42" fontId="24" fillId="7" borderId="16" xfId="9" applyNumberFormat="1" applyFont="1" applyFill="1" applyBorder="1" applyAlignment="1">
      <alignment vertical="center" shrinkToFit="1"/>
    </xf>
    <xf numFmtId="41" fontId="16" fillId="0" borderId="10" xfId="9" applyNumberFormat="1" applyFont="1" applyBorder="1" applyAlignment="1">
      <alignment vertical="center" shrinkToFit="1"/>
    </xf>
    <xf numFmtId="41" fontId="16" fillId="7" borderId="16" xfId="9" applyNumberFormat="1" applyFont="1" applyFill="1" applyBorder="1" applyAlignment="1">
      <alignment vertical="center" shrinkToFit="1"/>
    </xf>
    <xf numFmtId="42" fontId="21" fillId="7" borderId="16" xfId="9" applyNumberFormat="1" applyFont="1" applyFill="1" applyBorder="1" applyAlignment="1">
      <alignment vertical="center" shrinkToFit="1"/>
    </xf>
    <xf numFmtId="166" fontId="16" fillId="0" borderId="10" xfId="9" applyNumberFormat="1" applyFont="1" applyFill="1" applyBorder="1" applyAlignment="1">
      <alignment horizontal="center" vertical="center" shrinkToFit="1"/>
    </xf>
    <xf numFmtId="166" fontId="25" fillId="0" borderId="10" xfId="9" applyNumberFormat="1" applyFont="1" applyFill="1" applyBorder="1" applyAlignment="1">
      <alignment horizontal="center" vertical="center" shrinkToFit="1"/>
    </xf>
    <xf numFmtId="42" fontId="26" fillId="0" borderId="10" xfId="9" applyNumberFormat="1" applyFont="1" applyBorder="1" applyAlignment="1">
      <alignment vertical="center" shrinkToFit="1"/>
    </xf>
    <xf numFmtId="42" fontId="26" fillId="7" borderId="16" xfId="9" applyNumberFormat="1" applyFont="1" applyFill="1" applyBorder="1" applyAlignment="1">
      <alignment vertical="center" shrinkToFit="1"/>
    </xf>
    <xf numFmtId="41" fontId="20" fillId="0" borderId="16" xfId="9" applyNumberFormat="1" applyFont="1" applyBorder="1" applyAlignment="1">
      <alignment vertical="center" shrinkToFit="1"/>
    </xf>
    <xf numFmtId="42" fontId="20" fillId="0" borderId="16" xfId="9" applyNumberFormat="1" applyFont="1" applyBorder="1" applyAlignment="1">
      <alignment vertical="center" shrinkToFit="1"/>
    </xf>
    <xf numFmtId="41" fontId="21" fillId="0" borderId="16" xfId="9" applyNumberFormat="1" applyFont="1" applyBorder="1" applyAlignment="1">
      <alignment vertical="center" shrinkToFit="1"/>
    </xf>
    <xf numFmtId="41" fontId="20" fillId="0" borderId="10" xfId="9" applyNumberFormat="1" applyFont="1" applyFill="1" applyBorder="1" applyAlignment="1">
      <alignment horizontal="center" vertical="center" shrinkToFit="1"/>
    </xf>
    <xf numFmtId="42" fontId="26" fillId="0" borderId="16" xfId="9" applyNumberFormat="1" applyFont="1" applyBorder="1" applyAlignment="1">
      <alignment vertical="center" shrinkToFit="1"/>
    </xf>
    <xf numFmtId="0" fontId="16" fillId="0" borderId="55" xfId="9" applyFont="1" applyBorder="1" applyAlignment="1">
      <alignment horizontal="left" vertical="center" shrinkToFit="1"/>
    </xf>
    <xf numFmtId="166" fontId="20" fillId="6" borderId="10" xfId="9" applyNumberFormat="1" applyFont="1" applyFill="1" applyBorder="1" applyAlignment="1">
      <alignment horizontal="center" vertical="center" shrinkToFit="1"/>
    </xf>
    <xf numFmtId="42" fontId="20" fillId="6" borderId="10" xfId="9" applyNumberFormat="1" applyFont="1" applyFill="1" applyBorder="1" applyAlignment="1">
      <alignment vertical="center" shrinkToFit="1"/>
    </xf>
    <xf numFmtId="42" fontId="20" fillId="0" borderId="10" xfId="9" applyNumberFormat="1" applyFont="1" applyFill="1" applyBorder="1" applyAlignment="1">
      <alignment vertical="center" shrinkToFit="1"/>
    </xf>
    <xf numFmtId="41" fontId="20" fillId="6" borderId="10" xfId="9" applyNumberFormat="1" applyFont="1" applyFill="1" applyBorder="1" applyAlignment="1">
      <alignment vertical="center" shrinkToFit="1"/>
    </xf>
    <xf numFmtId="41" fontId="20" fillId="0" borderId="10" xfId="9" applyNumberFormat="1" applyFont="1" applyFill="1" applyBorder="1" applyAlignment="1">
      <alignment vertical="center" shrinkToFit="1"/>
    </xf>
    <xf numFmtId="41" fontId="21" fillId="6" borderId="10" xfId="9" applyNumberFormat="1" applyFont="1" applyFill="1" applyBorder="1" applyAlignment="1">
      <alignment vertical="center" shrinkToFit="1"/>
    </xf>
    <xf numFmtId="41" fontId="21" fillId="0" borderId="10" xfId="9" applyNumberFormat="1" applyFont="1" applyFill="1" applyBorder="1" applyAlignment="1">
      <alignment vertical="center" shrinkToFit="1"/>
    </xf>
    <xf numFmtId="42" fontId="23" fillId="0" borderId="16" xfId="9" applyNumberFormat="1" applyFont="1" applyBorder="1" applyAlignment="1">
      <alignment vertical="center" shrinkToFit="1"/>
    </xf>
    <xf numFmtId="42" fontId="24" fillId="0" borderId="10" xfId="9" applyNumberFormat="1" applyFont="1" applyFill="1" applyBorder="1" applyAlignment="1">
      <alignment vertical="center" shrinkToFit="1"/>
    </xf>
    <xf numFmtId="42" fontId="24" fillId="0" borderId="16" xfId="9" applyNumberFormat="1" applyFont="1" applyBorder="1" applyAlignment="1">
      <alignment vertical="center" shrinkToFit="1"/>
    </xf>
    <xf numFmtId="41" fontId="16" fillId="0" borderId="10" xfId="9" applyNumberFormat="1" applyFont="1" applyFill="1" applyBorder="1" applyAlignment="1">
      <alignment vertical="center" shrinkToFit="1"/>
    </xf>
    <xf numFmtId="41" fontId="16" fillId="0" borderId="16" xfId="9" applyNumberFormat="1" applyFont="1" applyBorder="1" applyAlignment="1">
      <alignment vertical="center" shrinkToFit="1"/>
    </xf>
    <xf numFmtId="42" fontId="26" fillId="0" borderId="10" xfId="9" applyNumberFormat="1" applyFont="1" applyFill="1" applyBorder="1" applyAlignment="1">
      <alignment vertical="center" shrinkToFit="1"/>
    </xf>
    <xf numFmtId="42" fontId="20" fillId="5" borderId="9" xfId="9" applyNumberFormat="1" applyFont="1" applyFill="1" applyBorder="1" applyAlignment="1">
      <alignment vertical="center" shrinkToFit="1"/>
    </xf>
    <xf numFmtId="42" fontId="20" fillId="5" borderId="23" xfId="9" applyNumberFormat="1" applyFont="1" applyFill="1" applyBorder="1" applyAlignment="1">
      <alignment vertical="center" shrinkToFit="1"/>
    </xf>
    <xf numFmtId="41" fontId="20" fillId="0" borderId="10" xfId="9" applyNumberFormat="1" applyFont="1" applyFill="1" applyBorder="1" applyAlignment="1">
      <alignment horizontal="right" vertical="center" shrinkToFit="1"/>
    </xf>
    <xf numFmtId="41" fontId="21" fillId="0" borderId="10" xfId="9" applyNumberFormat="1" applyFont="1" applyFill="1" applyBorder="1" applyAlignment="1">
      <alignment horizontal="right" vertical="center" shrinkToFit="1"/>
    </xf>
    <xf numFmtId="42" fontId="20" fillId="5" borderId="1" xfId="9" applyNumberFormat="1" applyFont="1" applyFill="1" applyBorder="1" applyAlignment="1">
      <alignment vertical="center" shrinkToFit="1"/>
    </xf>
    <xf numFmtId="42" fontId="20" fillId="7" borderId="9" xfId="9" applyNumberFormat="1" applyFont="1" applyFill="1" applyBorder="1" applyAlignment="1">
      <alignment vertical="center" shrinkToFit="1"/>
    </xf>
    <xf numFmtId="42" fontId="20" fillId="7" borderId="23" xfId="9" applyNumberFormat="1" applyFont="1" applyFill="1" applyBorder="1" applyAlignment="1">
      <alignment vertical="center" shrinkToFit="1"/>
    </xf>
    <xf numFmtId="42" fontId="20" fillId="0" borderId="10" xfId="9" applyNumberFormat="1" applyFont="1" applyFill="1" applyBorder="1" applyAlignment="1" applyProtection="1">
      <alignment vertical="center" shrinkToFit="1"/>
    </xf>
    <xf numFmtId="41" fontId="20" fillId="0" borderId="10" xfId="9" applyNumberFormat="1" applyFont="1" applyFill="1" applyBorder="1" applyAlignment="1" applyProtection="1">
      <alignment vertical="center" shrinkToFit="1"/>
    </xf>
    <xf numFmtId="41" fontId="21" fillId="0" borderId="10" xfId="9" applyNumberFormat="1" applyFont="1" applyFill="1" applyBorder="1" applyAlignment="1" applyProtection="1">
      <alignment vertical="center" shrinkToFit="1"/>
    </xf>
    <xf numFmtId="166" fontId="20" fillId="0" borderId="55" xfId="9" applyNumberFormat="1" applyFont="1" applyFill="1" applyBorder="1" applyAlignment="1">
      <alignment horizontal="center" vertical="center" shrinkToFit="1"/>
    </xf>
    <xf numFmtId="42" fontId="23" fillId="0" borderId="55" xfId="9" applyNumberFormat="1" applyFont="1" applyBorder="1" applyAlignment="1">
      <alignment vertical="center" shrinkToFit="1"/>
    </xf>
    <xf numFmtId="42" fontId="23" fillId="0" borderId="56" xfId="9" applyNumberFormat="1" applyFont="1" applyBorder="1" applyAlignment="1">
      <alignment vertical="center" shrinkToFit="1"/>
    </xf>
    <xf numFmtId="166" fontId="20" fillId="0" borderId="1" xfId="9" applyNumberFormat="1" applyFont="1" applyFill="1" applyBorder="1" applyAlignment="1">
      <alignment horizontal="center" vertical="center" shrinkToFit="1"/>
    </xf>
    <xf numFmtId="41" fontId="20" fillId="0" borderId="1" xfId="9" applyNumberFormat="1" applyFont="1" applyBorder="1" applyAlignment="1">
      <alignment vertical="center" shrinkToFit="1"/>
    </xf>
    <xf numFmtId="41" fontId="20" fillId="0" borderId="1" xfId="9" applyNumberFormat="1" applyFont="1" applyFill="1" applyBorder="1" applyAlignment="1">
      <alignment vertical="center" shrinkToFit="1"/>
    </xf>
    <xf numFmtId="41" fontId="20" fillId="0" borderId="54" xfId="9" applyNumberFormat="1" applyFont="1" applyFill="1" applyBorder="1" applyAlignment="1">
      <alignment vertical="center" shrinkToFit="1"/>
    </xf>
    <xf numFmtId="41" fontId="20" fillId="0" borderId="60" xfId="9" applyNumberFormat="1" applyFont="1" applyBorder="1" applyAlignment="1">
      <alignment vertical="center" shrinkToFit="1"/>
    </xf>
    <xf numFmtId="42" fontId="20" fillId="0" borderId="16" xfId="9" applyNumberFormat="1" applyFont="1" applyFill="1" applyBorder="1" applyAlignment="1">
      <alignment vertical="center" shrinkToFit="1"/>
    </xf>
    <xf numFmtId="41" fontId="20" fillId="0" borderId="16" xfId="9" applyNumberFormat="1" applyFont="1" applyFill="1" applyBorder="1" applyAlignment="1">
      <alignment vertical="center" shrinkToFit="1"/>
    </xf>
    <xf numFmtId="41" fontId="21" fillId="0" borderId="16" xfId="9" applyNumberFormat="1" applyFont="1" applyFill="1" applyBorder="1" applyAlignment="1">
      <alignment vertical="center" shrinkToFit="1"/>
    </xf>
    <xf numFmtId="42" fontId="24" fillId="0" borderId="16" xfId="9" applyNumberFormat="1" applyFont="1" applyFill="1" applyBorder="1" applyAlignment="1">
      <alignment vertical="center" shrinkToFit="1"/>
    </xf>
    <xf numFmtId="41" fontId="16" fillId="0" borderId="16" xfId="9" applyNumberFormat="1" applyFont="1" applyFill="1" applyBorder="1" applyAlignment="1">
      <alignment vertical="center" shrinkToFit="1"/>
    </xf>
    <xf numFmtId="42" fontId="21" fillId="0" borderId="10" xfId="9" applyNumberFormat="1" applyFont="1" applyBorder="1" applyAlignment="1">
      <alignment vertical="center" shrinkToFit="1"/>
    </xf>
    <xf numFmtId="41" fontId="20" fillId="0" borderId="10" xfId="9" applyNumberFormat="1" applyFont="1" applyFill="1" applyBorder="1" applyAlignment="1" applyProtection="1">
      <alignment horizontal="right" vertical="center" shrinkToFit="1"/>
    </xf>
    <xf numFmtId="41" fontId="20" fillId="0" borderId="18" xfId="9" applyNumberFormat="1" applyFont="1" applyFill="1" applyBorder="1" applyAlignment="1">
      <alignment horizontal="right" vertical="center" shrinkToFit="1"/>
    </xf>
    <xf numFmtId="41" fontId="21" fillId="0" borderId="10" xfId="9" applyNumberFormat="1" applyFont="1" applyFill="1" applyBorder="1" applyAlignment="1" applyProtection="1">
      <alignment horizontal="right" vertical="center" shrinkToFit="1"/>
    </xf>
    <xf numFmtId="41" fontId="21" fillId="0" borderId="18" xfId="9" applyNumberFormat="1" applyFont="1" applyFill="1" applyBorder="1" applyAlignment="1">
      <alignment horizontal="right" vertical="center" shrinkToFit="1"/>
    </xf>
    <xf numFmtId="41" fontId="20" fillId="0" borderId="52" xfId="8" applyNumberFormat="1" applyFont="1" applyFill="1" applyBorder="1" applyAlignment="1">
      <alignment vertical="center" shrinkToFit="1"/>
    </xf>
    <xf numFmtId="167" fontId="3" fillId="6" borderId="52" xfId="64" applyNumberFormat="1" applyFont="1" applyFill="1" applyBorder="1" applyAlignment="1">
      <alignment vertical="center" shrinkToFit="1"/>
    </xf>
    <xf numFmtId="167" fontId="3" fillId="6" borderId="34" xfId="64" applyNumberFormat="1" applyFont="1" applyFill="1" applyBorder="1" applyAlignment="1">
      <alignment vertical="center" shrinkToFit="1"/>
    </xf>
    <xf numFmtId="167" fontId="37" fillId="6" borderId="34" xfId="64" applyNumberFormat="1" applyFont="1" applyFill="1" applyBorder="1" applyAlignment="1">
      <alignment horizontal="center" vertical="center" shrinkToFit="1"/>
    </xf>
    <xf numFmtId="167" fontId="3" fillId="6" borderId="61" xfId="64" applyNumberFormat="1" applyFont="1" applyFill="1" applyBorder="1" applyAlignment="1">
      <alignment vertical="center" shrinkToFit="1"/>
    </xf>
    <xf numFmtId="10" fontId="3" fillId="6" borderId="52" xfId="64" applyNumberFormat="1" applyFont="1" applyFill="1" applyBorder="1" applyAlignment="1">
      <alignment vertical="center" shrinkToFit="1"/>
    </xf>
    <xf numFmtId="10" fontId="3" fillId="6" borderId="34" xfId="64" applyNumberFormat="1" applyFont="1" applyFill="1" applyBorder="1" applyAlignment="1">
      <alignment vertical="center" shrinkToFit="1"/>
    </xf>
    <xf numFmtId="0" fontId="3" fillId="6" borderId="34" xfId="64" applyFont="1" applyFill="1" applyBorder="1" applyAlignment="1">
      <alignment vertical="center" shrinkToFit="1"/>
    </xf>
    <xf numFmtId="41" fontId="20" fillId="6" borderId="65" xfId="8" applyNumberFormat="1" applyFont="1" applyFill="1" applyBorder="1" applyAlignment="1" applyProtection="1">
      <alignment horizontal="left" vertical="center"/>
      <protection locked="0"/>
    </xf>
    <xf numFmtId="42" fontId="20" fillId="6" borderId="1" xfId="8" applyNumberFormat="1" applyFont="1" applyFill="1" applyBorder="1" applyAlignment="1" applyProtection="1">
      <alignment horizontal="left" vertical="center" shrinkToFit="1"/>
      <protection locked="0"/>
    </xf>
    <xf numFmtId="41" fontId="20" fillId="0" borderId="52" xfId="8" applyNumberFormat="1" applyFont="1" applyFill="1" applyBorder="1" applyAlignment="1" applyProtection="1">
      <alignment vertical="center" shrinkToFit="1"/>
    </xf>
    <xf numFmtId="41" fontId="20" fillId="6" borderId="72" xfId="8" applyNumberFormat="1" applyFont="1" applyFill="1" applyBorder="1" applyAlignment="1" applyProtection="1">
      <alignment horizontal="left" vertical="center"/>
      <protection locked="0"/>
    </xf>
    <xf numFmtId="0" fontId="3" fillId="0" borderId="0" xfId="24" applyBorder="1"/>
    <xf numFmtId="41" fontId="7" fillId="0" borderId="0" xfId="9" applyNumberFormat="1" applyFont="1" applyBorder="1" applyAlignment="1">
      <alignment vertical="center" shrinkToFit="1"/>
    </xf>
    <xf numFmtId="41" fontId="7" fillId="0" borderId="0" xfId="9" applyNumberFormat="1" applyFont="1" applyFill="1" applyBorder="1" applyAlignment="1">
      <alignment vertical="center" shrinkToFit="1"/>
    </xf>
    <xf numFmtId="41" fontId="21" fillId="0" borderId="16" xfId="9" applyNumberFormat="1" applyFont="1" applyFill="1" applyBorder="1" applyAlignment="1">
      <alignment horizontal="right" vertical="center" shrinkToFit="1"/>
    </xf>
    <xf numFmtId="42" fontId="21" fillId="0" borderId="16" xfId="9" applyNumberFormat="1" applyFont="1" applyBorder="1" applyAlignment="1">
      <alignment vertical="center" shrinkToFit="1"/>
    </xf>
    <xf numFmtId="41" fontId="20" fillId="6" borderId="113" xfId="9" applyNumberFormat="1" applyFont="1" applyFill="1" applyBorder="1" applyAlignment="1" applyProtection="1">
      <alignment shrinkToFit="1"/>
    </xf>
    <xf numFmtId="42" fontId="26" fillId="0" borderId="61" xfId="9" applyNumberFormat="1" applyFont="1" applyBorder="1" applyAlignment="1" applyProtection="1">
      <alignment vertical="center" shrinkToFit="1"/>
    </xf>
    <xf numFmtId="0" fontId="51" fillId="5" borderId="103" xfId="45" applyFont="1" applyFill="1" applyBorder="1" applyAlignment="1">
      <alignment horizontal="centerContinuous" vertical="center" wrapText="1"/>
    </xf>
    <xf numFmtId="0" fontId="51" fillId="5" borderId="104" xfId="45" applyFont="1" applyFill="1" applyBorder="1" applyAlignment="1">
      <alignment horizontal="centerContinuous" vertical="center" wrapText="1"/>
    </xf>
    <xf numFmtId="0" fontId="51" fillId="5" borderId="105" xfId="45" applyFont="1" applyFill="1" applyBorder="1" applyAlignment="1">
      <alignment horizontal="centerContinuous" vertical="center" wrapText="1"/>
    </xf>
    <xf numFmtId="0" fontId="51" fillId="5" borderId="114" xfId="45" applyFont="1" applyFill="1" applyBorder="1" applyAlignment="1">
      <alignment horizontal="centerContinuous" vertical="center" wrapText="1"/>
    </xf>
    <xf numFmtId="0" fontId="51" fillId="5" borderId="38" xfId="45" applyFont="1" applyFill="1" applyBorder="1" applyAlignment="1">
      <alignment horizontal="center" vertical="center"/>
    </xf>
    <xf numFmtId="0" fontId="51" fillId="5" borderId="61" xfId="45" applyFont="1" applyFill="1" applyBorder="1" applyAlignment="1">
      <alignment horizontal="center" vertical="center"/>
    </xf>
    <xf numFmtId="167" fontId="33" fillId="0" borderId="38" xfId="56" applyNumberFormat="1" applyFont="1" applyFill="1" applyBorder="1" applyAlignment="1" applyProtection="1">
      <alignment horizontal="left" vertical="center" shrinkToFit="1"/>
    </xf>
    <xf numFmtId="0" fontId="6" fillId="5" borderId="11" xfId="53" applyFont="1" applyFill="1" applyBorder="1" applyAlignment="1" applyProtection="1">
      <alignment horizontal="center" vertical="center" wrapText="1"/>
    </xf>
    <xf numFmtId="0" fontId="0" fillId="0" borderId="0" xfId="0" applyBorder="1"/>
    <xf numFmtId="0" fontId="2" fillId="7" borderId="33" xfId="0" applyFont="1" applyFill="1" applyBorder="1" applyAlignment="1">
      <alignment horizontal="centerContinuous"/>
    </xf>
    <xf numFmtId="0" fontId="2" fillId="7" borderId="70" xfId="0" applyFont="1" applyFill="1" applyBorder="1" applyAlignment="1">
      <alignment horizontal="centerContinuous"/>
    </xf>
    <xf numFmtId="0" fontId="2" fillId="0" borderId="0" xfId="0" applyFont="1" applyBorder="1" applyAlignment="1">
      <alignment horizontal="center"/>
    </xf>
    <xf numFmtId="0" fontId="2" fillId="0" borderId="0" xfId="0" applyFont="1" applyBorder="1"/>
    <xf numFmtId="0" fontId="2" fillId="0" borderId="49" xfId="0" applyFont="1" applyBorder="1" applyAlignment="1">
      <alignment horizontal="center"/>
    </xf>
    <xf numFmtId="0" fontId="2" fillId="0" borderId="0" xfId="0" applyFont="1" applyBorder="1" applyAlignment="1">
      <alignment horizontal="center" wrapText="1"/>
    </xf>
    <xf numFmtId="0" fontId="51" fillId="5" borderId="23" xfId="9" applyFont="1" applyFill="1" applyBorder="1" applyAlignment="1">
      <alignment horizontal="center" vertical="center" wrapText="1"/>
    </xf>
    <xf numFmtId="0" fontId="51" fillId="5" borderId="11" xfId="9" applyFont="1" applyFill="1" applyBorder="1" applyAlignment="1">
      <alignment horizontal="center" vertical="center" wrapText="1"/>
    </xf>
    <xf numFmtId="0" fontId="20" fillId="0" borderId="18" xfId="8" applyFont="1" applyFill="1" applyBorder="1" applyAlignment="1" applyProtection="1">
      <alignment horizontal="left" vertical="center" indent="1"/>
    </xf>
    <xf numFmtId="0" fontId="0" fillId="0" borderId="62" xfId="0" applyFont="1" applyBorder="1"/>
    <xf numFmtId="49" fontId="0" fillId="0" borderId="50" xfId="0" applyNumberFormat="1" applyFont="1" applyBorder="1" applyAlignment="1">
      <alignment horizontal="right"/>
    </xf>
    <xf numFmtId="0" fontId="0" fillId="0" borderId="0" xfId="0" applyFont="1" applyBorder="1"/>
    <xf numFmtId="42" fontId="0" fillId="0" borderId="49" xfId="0" applyNumberFormat="1" applyFont="1" applyBorder="1"/>
    <xf numFmtId="0" fontId="0" fillId="6" borderId="0" xfId="0" applyFont="1" applyFill="1" applyBorder="1" applyAlignment="1">
      <alignment horizontal="center"/>
    </xf>
    <xf numFmtId="42" fontId="0" fillId="0" borderId="0" xfId="0" applyNumberFormat="1" applyFont="1" applyBorder="1"/>
    <xf numFmtId="0" fontId="0" fillId="0" borderId="49" xfId="0" applyFont="1" applyBorder="1"/>
    <xf numFmtId="44" fontId="0" fillId="6" borderId="0" xfId="0" applyNumberFormat="1" applyFont="1" applyFill="1" applyBorder="1" applyAlignment="1">
      <alignment horizontal="center"/>
    </xf>
    <xf numFmtId="10" fontId="0" fillId="6" borderId="0" xfId="0" applyNumberFormat="1" applyFont="1" applyFill="1" applyBorder="1"/>
    <xf numFmtId="0" fontId="0" fillId="0" borderId="50" xfId="0" applyFont="1" applyBorder="1"/>
    <xf numFmtId="0" fontId="0" fillId="0" borderId="106" xfId="0" applyFont="1" applyBorder="1" applyAlignment="1">
      <alignment horizontal="center"/>
    </xf>
    <xf numFmtId="0" fontId="0" fillId="6" borderId="71" xfId="0" applyFont="1" applyFill="1" applyBorder="1"/>
    <xf numFmtId="0" fontId="0" fillId="6" borderId="76" xfId="0" applyFont="1" applyFill="1" applyBorder="1"/>
    <xf numFmtId="0" fontId="0" fillId="0" borderId="76" xfId="0" applyFont="1" applyBorder="1"/>
    <xf numFmtId="0" fontId="0" fillId="0" borderId="51" xfId="0" applyFont="1" applyBorder="1"/>
    <xf numFmtId="0" fontId="0" fillId="0" borderId="19" xfId="0" applyFont="1" applyBorder="1"/>
    <xf numFmtId="0" fontId="0" fillId="0" borderId="63" xfId="0" applyFont="1" applyBorder="1"/>
    <xf numFmtId="0" fontId="54" fillId="0" borderId="0" xfId="9" applyNumberFormat="1" applyFont="1" applyFill="1" applyBorder="1" applyAlignment="1">
      <alignment vertical="center" shrinkToFit="1"/>
    </xf>
    <xf numFmtId="41" fontId="54" fillId="0" borderId="49" xfId="9" applyNumberFormat="1" applyFont="1" applyFill="1" applyBorder="1" applyAlignment="1">
      <alignment vertical="center" shrinkToFit="1"/>
    </xf>
    <xf numFmtId="42" fontId="55" fillId="0" borderId="43" xfId="8" applyNumberFormat="1" applyFont="1" applyFill="1" applyBorder="1" applyAlignment="1" applyProtection="1">
      <alignment horizontal="left" vertical="center"/>
    </xf>
    <xf numFmtId="42" fontId="55" fillId="0" borderId="47" xfId="8" applyNumberFormat="1" applyFont="1" applyFill="1" applyBorder="1" applyAlignment="1" applyProtection="1">
      <alignment horizontal="left" vertical="center"/>
    </xf>
    <xf numFmtId="44" fontId="55" fillId="0" borderId="0" xfId="69" applyFont="1" applyFill="1" applyBorder="1" applyAlignment="1">
      <alignment vertical="center" shrinkToFit="1"/>
    </xf>
    <xf numFmtId="44" fontId="0" fillId="0" borderId="0" xfId="0" applyNumberFormat="1" applyFont="1" applyBorder="1"/>
    <xf numFmtId="44" fontId="0" fillId="0" borderId="49" xfId="0" applyNumberFormat="1" applyFont="1" applyBorder="1"/>
    <xf numFmtId="44" fontId="54" fillId="0" borderId="0" xfId="69" applyFont="1" applyFill="1" applyBorder="1" applyAlignment="1">
      <alignment vertical="center" shrinkToFit="1"/>
    </xf>
    <xf numFmtId="44" fontId="54" fillId="0" borderId="49" xfId="69" applyFont="1" applyFill="1" applyBorder="1" applyAlignment="1">
      <alignment vertical="center" shrinkToFit="1"/>
    </xf>
    <xf numFmtId="0" fontId="20" fillId="8" borderId="46" xfId="7" applyFont="1" applyFill="1" applyBorder="1" applyAlignment="1">
      <alignment vertical="center"/>
    </xf>
    <xf numFmtId="0" fontId="20" fillId="8" borderId="47" xfId="7" applyFont="1" applyFill="1" applyBorder="1" applyAlignment="1">
      <alignment vertical="center"/>
    </xf>
    <xf numFmtId="168" fontId="5" fillId="8" borderId="48" xfId="7" applyNumberFormat="1" applyFont="1" applyFill="1" applyBorder="1" applyAlignment="1">
      <alignment horizontal="left" vertical="center"/>
    </xf>
    <xf numFmtId="169" fontId="20" fillId="8" borderId="45" xfId="7" applyNumberFormat="1" applyFont="1" applyFill="1" applyBorder="1" applyAlignment="1">
      <alignment horizontal="center" vertical="center"/>
    </xf>
    <xf numFmtId="0" fontId="5" fillId="8" borderId="62" xfId="7" applyFont="1" applyFill="1" applyBorder="1" applyAlignment="1" applyProtection="1">
      <alignment horizontal="lef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0" fontId="5" fillId="8" borderId="62" xfId="7" applyFont="1" applyFill="1" applyBorder="1" applyAlignment="1" applyProtection="1">
      <alignment vertical="center"/>
    </xf>
    <xf numFmtId="0" fontId="5" fillId="8" borderId="0" xfId="7" applyFont="1" applyFill="1" applyBorder="1" applyAlignment="1" applyProtection="1">
      <alignment vertical="center"/>
    </xf>
    <xf numFmtId="0" fontId="5" fillId="8" borderId="49" xfId="7" applyFont="1" applyFill="1" applyBorder="1" applyAlignment="1" applyProtection="1">
      <alignment vertical="center"/>
    </xf>
    <xf numFmtId="0" fontId="20" fillId="8" borderId="49" xfId="7" applyFont="1" applyFill="1" applyBorder="1" applyAlignment="1">
      <alignment horizontal="left" vertical="center"/>
    </xf>
    <xf numFmtId="0" fontId="20" fillId="8" borderId="0" xfId="7" applyFont="1" applyFill="1" applyBorder="1" applyAlignment="1">
      <alignment vertical="center"/>
    </xf>
    <xf numFmtId="0" fontId="20" fillId="8" borderId="50" xfId="7" applyFont="1" applyFill="1" applyBorder="1" applyAlignment="1">
      <alignment horizontal="center" vertical="center"/>
    </xf>
    <xf numFmtId="0" fontId="25" fillId="8" borderId="0" xfId="7" applyFont="1" applyFill="1" applyBorder="1" applyAlignment="1">
      <alignment horizontal="center" vertical="center"/>
    </xf>
    <xf numFmtId="0" fontId="7" fillId="8" borderId="50" xfId="7" applyFont="1" applyFill="1" applyBorder="1" applyAlignment="1">
      <alignment horizontal="left" vertical="center"/>
    </xf>
    <xf numFmtId="0" fontId="47" fillId="8" borderId="50" xfId="1" applyFont="1" applyFill="1" applyBorder="1" applyAlignment="1">
      <alignment vertical="center"/>
    </xf>
    <xf numFmtId="0" fontId="20" fillId="8" borderId="50" xfId="7" applyFont="1" applyFill="1" applyBorder="1" applyAlignment="1">
      <alignment vertical="center"/>
    </xf>
    <xf numFmtId="0" fontId="20" fillId="8" borderId="0" xfId="7" applyFont="1" applyFill="1" applyBorder="1" applyAlignment="1">
      <alignment horizontal="left" vertical="center"/>
    </xf>
    <xf numFmtId="0" fontId="7" fillId="8" borderId="50" xfId="7" applyFont="1" applyFill="1" applyBorder="1" applyAlignment="1">
      <alignment vertical="center"/>
    </xf>
    <xf numFmtId="0" fontId="16" fillId="8" borderId="0" xfId="7" applyFont="1" applyFill="1" applyBorder="1" applyAlignment="1">
      <alignment horizontal="center" vertical="center"/>
    </xf>
    <xf numFmtId="0" fontId="20" fillId="8" borderId="49" xfId="7" applyFont="1" applyFill="1" applyBorder="1" applyAlignment="1">
      <alignment vertical="center"/>
    </xf>
    <xf numFmtId="0" fontId="19" fillId="8" borderId="50" xfId="7" applyFont="1" applyFill="1" applyBorder="1" applyAlignment="1">
      <alignment horizontal="left" vertical="center" wrapText="1"/>
    </xf>
    <xf numFmtId="0" fontId="19" fillId="8" borderId="0" xfId="7" applyFont="1" applyFill="1" applyBorder="1" applyAlignment="1">
      <alignment horizontal="left" vertical="center" wrapText="1"/>
    </xf>
    <xf numFmtId="0" fontId="19" fillId="8" borderId="49" xfId="7" applyFont="1" applyFill="1" applyBorder="1" applyAlignment="1">
      <alignment horizontal="left" vertical="center" wrapText="1"/>
    </xf>
    <xf numFmtId="0" fontId="5" fillId="8" borderId="0" xfId="7" applyFont="1" applyFill="1" applyBorder="1" applyAlignment="1">
      <alignment vertical="center"/>
    </xf>
    <xf numFmtId="41" fontId="5" fillId="8" borderId="0" xfId="7" applyNumberFormat="1" applyFont="1" applyFill="1" applyBorder="1" applyAlignment="1">
      <alignment vertical="center"/>
    </xf>
    <xf numFmtId="42" fontId="5" fillId="8" borderId="0" xfId="7" applyNumberFormat="1" applyFont="1" applyFill="1" applyBorder="1" applyAlignment="1">
      <alignment vertical="center"/>
    </xf>
    <xf numFmtId="0" fontId="5" fillId="8" borderId="49" xfId="7" applyFont="1" applyFill="1" applyBorder="1" applyAlignment="1">
      <alignment vertical="center"/>
    </xf>
    <xf numFmtId="0" fontId="7" fillId="8" borderId="0" xfId="7" applyFont="1" applyFill="1" applyBorder="1" applyAlignment="1">
      <alignment vertical="center"/>
    </xf>
    <xf numFmtId="0" fontId="5" fillId="8" borderId="50" xfId="7" applyFont="1" applyFill="1" applyBorder="1" applyAlignment="1">
      <alignment vertical="center"/>
    </xf>
    <xf numFmtId="0" fontId="5" fillId="8" borderId="0" xfId="7" applyFont="1" applyFill="1" applyAlignment="1">
      <alignment vertical="center"/>
    </xf>
    <xf numFmtId="0" fontId="0" fillId="8" borderId="0" xfId="0" applyFill="1"/>
    <xf numFmtId="0" fontId="8" fillId="8" borderId="0" xfId="9" applyFont="1" applyFill="1" applyAlignment="1">
      <alignment vertical="center"/>
    </xf>
    <xf numFmtId="0" fontId="8" fillId="8" borderId="0" xfId="9" applyFont="1" applyFill="1" applyAlignment="1">
      <alignment horizontal="centerContinuous" vertical="center"/>
    </xf>
    <xf numFmtId="41" fontId="8" fillId="8" borderId="0" xfId="9" applyNumberFormat="1" applyFont="1" applyFill="1" applyAlignment="1">
      <alignment horizontal="centerContinuous" vertical="center"/>
    </xf>
    <xf numFmtId="0" fontId="51" fillId="8" borderId="19" xfId="9" applyFont="1" applyFill="1" applyBorder="1" applyAlignment="1">
      <alignment horizontal="center" vertical="center"/>
    </xf>
    <xf numFmtId="0" fontId="8" fillId="8" borderId="0" xfId="9" applyFont="1" applyFill="1" applyBorder="1" applyAlignment="1">
      <alignment vertical="center"/>
    </xf>
    <xf numFmtId="0" fontId="51" fillId="8" borderId="0" xfId="9" applyFont="1" applyFill="1" applyBorder="1" applyAlignment="1">
      <alignment vertical="center"/>
    </xf>
    <xf numFmtId="41" fontId="50" fillId="8" borderId="0" xfId="9" applyNumberFormat="1" applyFont="1" applyFill="1" applyAlignment="1">
      <alignment horizontal="right" vertical="center"/>
    </xf>
    <xf numFmtId="0" fontId="51" fillId="8" borderId="20" xfId="9" applyFont="1" applyFill="1" applyBorder="1" applyAlignment="1">
      <alignment horizontal="center" vertical="center"/>
    </xf>
    <xf numFmtId="0" fontId="3" fillId="8" borderId="0" xfId="10" applyFill="1"/>
    <xf numFmtId="168" fontId="7" fillId="8" borderId="0" xfId="9" applyNumberFormat="1" applyFont="1" applyFill="1" applyBorder="1" applyAlignment="1">
      <alignment horizontal="center" vertical="center"/>
    </xf>
    <xf numFmtId="0" fontId="7" fillId="8" borderId="0" xfId="9" applyFont="1" applyFill="1" applyBorder="1" applyAlignment="1">
      <alignment vertical="center"/>
    </xf>
    <xf numFmtId="41" fontId="7" fillId="8" borderId="0" xfId="9" applyNumberFormat="1" applyFont="1" applyFill="1" applyBorder="1" applyAlignment="1">
      <alignment vertical="center"/>
    </xf>
    <xf numFmtId="41" fontId="7" fillId="8" borderId="0" xfId="9" applyNumberFormat="1" applyFont="1" applyFill="1" applyBorder="1" applyAlignment="1">
      <alignment horizontal="left" vertical="center"/>
    </xf>
    <xf numFmtId="0" fontId="7" fillId="8" borderId="3" xfId="9" applyFont="1" applyFill="1" applyBorder="1" applyAlignment="1">
      <alignment horizontal="center" vertical="center"/>
    </xf>
    <xf numFmtId="41" fontId="7" fillId="8" borderId="3" xfId="9" applyNumberFormat="1" applyFont="1" applyFill="1" applyBorder="1" applyAlignment="1">
      <alignment horizontal="center" vertical="center"/>
    </xf>
    <xf numFmtId="0" fontId="8" fillId="8" borderId="0" xfId="9" applyFont="1" applyFill="1" applyAlignment="1">
      <alignment horizontal="center" vertical="center"/>
    </xf>
    <xf numFmtId="41" fontId="8" fillId="8" borderId="0" xfId="9" applyNumberFormat="1" applyFont="1" applyFill="1" applyAlignment="1">
      <alignment horizontal="center" vertical="center"/>
    </xf>
    <xf numFmtId="41" fontId="8" fillId="8" borderId="0" xfId="9" applyNumberFormat="1" applyFont="1" applyFill="1" applyBorder="1" applyAlignment="1">
      <alignment horizontal="center" vertical="center"/>
    </xf>
    <xf numFmtId="0" fontId="50" fillId="8" borderId="0" xfId="9" applyFont="1" applyFill="1" applyBorder="1" applyAlignment="1">
      <alignment horizontal="center" vertical="center"/>
    </xf>
    <xf numFmtId="168" fontId="50" fillId="8" borderId="0" xfId="9" applyNumberFormat="1" applyFont="1" applyFill="1" applyBorder="1" applyAlignment="1">
      <alignment horizontal="center" vertical="center"/>
    </xf>
    <xf numFmtId="0" fontId="3" fillId="8" borderId="0" xfId="17" applyFill="1"/>
    <xf numFmtId="41" fontId="7" fillId="8" borderId="0" xfId="9" applyNumberFormat="1" applyFont="1" applyFill="1" applyBorder="1" applyAlignment="1">
      <alignment horizontal="centerContinuous" vertical="center"/>
    </xf>
    <xf numFmtId="0" fontId="8" fillId="8" borderId="0" xfId="9" applyFont="1" applyFill="1" applyAlignment="1">
      <alignment horizontal="right" vertical="center"/>
    </xf>
    <xf numFmtId="0" fontId="16" fillId="8" borderId="3" xfId="9" applyFont="1" applyFill="1" applyBorder="1" applyAlignment="1">
      <alignment vertical="center"/>
    </xf>
    <xf numFmtId="41" fontId="7" fillId="8" borderId="0" xfId="9" applyNumberFormat="1" applyFont="1" applyFill="1" applyAlignment="1">
      <alignment horizontal="centerContinuous" vertical="center"/>
    </xf>
    <xf numFmtId="0" fontId="8" fillId="8" borderId="27" xfId="9" applyFont="1" applyFill="1" applyBorder="1" applyAlignment="1">
      <alignment horizontal="right" vertical="center"/>
    </xf>
    <xf numFmtId="0" fontId="20" fillId="8" borderId="3" xfId="9" applyFont="1" applyFill="1" applyBorder="1" applyAlignment="1">
      <alignment horizontal="center" vertical="center"/>
    </xf>
    <xf numFmtId="41" fontId="20" fillId="8" borderId="3" xfId="9" applyNumberFormat="1" applyFont="1" applyFill="1" applyBorder="1" applyAlignment="1">
      <alignment horizontal="center" vertical="center"/>
    </xf>
    <xf numFmtId="0" fontId="51" fillId="8" borderId="0" xfId="9" applyFont="1" applyFill="1" applyAlignment="1">
      <alignment vertical="center"/>
    </xf>
    <xf numFmtId="0" fontId="51" fillId="8" borderId="0" xfId="9" applyFont="1" applyFill="1" applyAlignment="1">
      <alignment horizontal="center" vertical="center"/>
    </xf>
    <xf numFmtId="41" fontId="51" fillId="8" borderId="0" xfId="9" applyNumberFormat="1" applyFont="1" applyFill="1" applyAlignment="1">
      <alignment horizontal="center" vertical="center"/>
    </xf>
    <xf numFmtId="41" fontId="51" fillId="8" borderId="0" xfId="9" applyNumberFormat="1" applyFont="1" applyFill="1" applyBorder="1" applyAlignment="1">
      <alignment horizontal="center" vertical="center"/>
    </xf>
    <xf numFmtId="0" fontId="50" fillId="8" borderId="0" xfId="9" applyFont="1" applyFill="1" applyAlignment="1">
      <alignment vertical="center"/>
    </xf>
    <xf numFmtId="0" fontId="50" fillId="8" borderId="0" xfId="9" applyFont="1" applyFill="1" applyBorder="1" applyAlignment="1">
      <alignment vertical="center"/>
    </xf>
    <xf numFmtId="41" fontId="50" fillId="8" borderId="0" xfId="9" applyNumberFormat="1" applyFont="1" applyFill="1" applyBorder="1" applyAlignment="1">
      <alignment vertical="center"/>
    </xf>
    <xf numFmtId="41" fontId="50" fillId="8" borderId="0" xfId="9" applyNumberFormat="1" applyFont="1" applyFill="1" applyBorder="1" applyAlignment="1">
      <alignment horizontal="left" vertical="center"/>
    </xf>
    <xf numFmtId="41" fontId="50" fillId="8" borderId="0" xfId="9" applyNumberFormat="1" applyFont="1" applyFill="1" applyBorder="1" applyAlignment="1">
      <alignment horizontal="center" vertical="center"/>
    </xf>
    <xf numFmtId="0" fontId="51" fillId="8" borderId="3" xfId="9" applyFont="1" applyFill="1" applyBorder="1" applyAlignment="1">
      <alignment vertical="center"/>
    </xf>
    <xf numFmtId="0" fontId="7" fillId="8" borderId="0" xfId="9" applyFont="1" applyFill="1" applyAlignment="1">
      <alignment horizontal="center" vertical="center"/>
    </xf>
    <xf numFmtId="41" fontId="7" fillId="8" borderId="0" xfId="9" applyNumberFormat="1" applyFont="1" applyFill="1" applyAlignment="1">
      <alignment horizontal="center" vertical="center"/>
    </xf>
    <xf numFmtId="0" fontId="3" fillId="8" borderId="0" xfId="24" applyFill="1"/>
    <xf numFmtId="41" fontId="7" fillId="8" borderId="88" xfId="9" applyNumberFormat="1" applyFont="1" applyFill="1" applyBorder="1" applyAlignment="1">
      <alignment horizontal="center" vertical="center"/>
    </xf>
    <xf numFmtId="0" fontId="3" fillId="8" borderId="0" xfId="31" applyFill="1"/>
    <xf numFmtId="41" fontId="50" fillId="8" borderId="0" xfId="9" applyNumberFormat="1" applyFont="1" applyFill="1" applyAlignment="1">
      <alignment horizontal="center" vertical="center"/>
    </xf>
    <xf numFmtId="41" fontId="7" fillId="8" borderId="0" xfId="9" applyNumberFormat="1" applyFont="1" applyFill="1" applyBorder="1" applyAlignment="1">
      <alignment horizontal="center" vertical="center"/>
    </xf>
    <xf numFmtId="43" fontId="20" fillId="8" borderId="0" xfId="9" applyNumberFormat="1" applyFont="1" applyFill="1" applyBorder="1" applyAlignment="1">
      <alignment vertical="center"/>
    </xf>
    <xf numFmtId="0" fontId="16" fillId="8" borderId="0" xfId="9" applyFont="1" applyFill="1" applyBorder="1" applyAlignment="1">
      <alignment horizontal="center" vertical="center"/>
    </xf>
    <xf numFmtId="166" fontId="20" fillId="8" borderId="0" xfId="9" applyNumberFormat="1" applyFont="1" applyFill="1" applyBorder="1" applyAlignment="1">
      <alignment horizontal="center" vertical="center"/>
    </xf>
    <xf numFmtId="42" fontId="23" fillId="8" borderId="0" xfId="9" applyNumberFormat="1" applyFont="1" applyFill="1" applyBorder="1" applyAlignment="1">
      <alignment vertical="center"/>
    </xf>
    <xf numFmtId="0" fontId="20" fillId="8" borderId="0" xfId="9" applyFont="1" applyFill="1" applyBorder="1"/>
    <xf numFmtId="0" fontId="20" fillId="8" borderId="33" xfId="9" applyFont="1" applyFill="1" applyBorder="1"/>
    <xf numFmtId="41" fontId="20" fillId="8" borderId="33" xfId="9" applyNumberFormat="1" applyFont="1" applyFill="1" applyBorder="1"/>
    <xf numFmtId="41" fontId="20" fillId="8" borderId="0" xfId="9" applyNumberFormat="1" applyFont="1" applyFill="1" applyBorder="1" applyAlignment="1">
      <alignment vertical="center"/>
    </xf>
    <xf numFmtId="0" fontId="20" fillId="8" borderId="0" xfId="9" applyFont="1" applyFill="1" applyBorder="1" applyAlignment="1">
      <alignment vertical="center"/>
    </xf>
    <xf numFmtId="0" fontId="22" fillId="8" borderId="0" xfId="9" applyFont="1" applyFill="1" applyBorder="1" applyAlignment="1">
      <alignment horizontal="left" vertical="center"/>
    </xf>
    <xf numFmtId="0" fontId="16" fillId="8" borderId="0" xfId="9" applyFont="1" applyFill="1" applyBorder="1" applyAlignment="1">
      <alignment horizontal="left" vertical="center"/>
    </xf>
    <xf numFmtId="42" fontId="26" fillId="8" borderId="0" xfId="34" applyNumberFormat="1" applyFont="1" applyFill="1" applyBorder="1" applyAlignment="1">
      <alignment vertical="center"/>
    </xf>
    <xf numFmtId="42" fontId="14" fillId="8" borderId="0" xfId="34" applyNumberFormat="1" applyFont="1" applyFill="1" applyBorder="1" applyAlignment="1">
      <alignment vertical="center"/>
    </xf>
    <xf numFmtId="43" fontId="7" fillId="8" borderId="0" xfId="9" applyNumberFormat="1" applyFont="1" applyFill="1" applyBorder="1" applyAlignment="1">
      <alignment vertical="center"/>
    </xf>
    <xf numFmtId="0" fontId="13" fillId="8" borderId="0" xfId="9" applyFont="1" applyFill="1" applyBorder="1" applyAlignment="1">
      <alignment horizontal="left" vertical="center"/>
    </xf>
    <xf numFmtId="0" fontId="8" fillId="8" borderId="0" xfId="9" applyFont="1" applyFill="1" applyBorder="1" applyAlignment="1">
      <alignment horizontal="left" vertical="center"/>
    </xf>
    <xf numFmtId="41" fontId="28" fillId="8" borderId="23" xfId="9" applyNumberFormat="1" applyFont="1" applyFill="1" applyBorder="1" applyAlignment="1">
      <alignment shrinkToFit="1"/>
    </xf>
    <xf numFmtId="10" fontId="28" fillId="8" borderId="57" xfId="9" applyNumberFormat="1" applyFont="1" applyFill="1" applyBorder="1" applyAlignment="1">
      <alignment shrinkToFit="1"/>
    </xf>
    <xf numFmtId="41" fontId="20" fillId="8" borderId="58" xfId="9" applyNumberFormat="1" applyFont="1" applyFill="1" applyBorder="1" applyAlignment="1">
      <alignment shrinkToFit="1"/>
    </xf>
    <xf numFmtId="0" fontId="20" fillId="8" borderId="59" xfId="9" applyFont="1" applyFill="1" applyBorder="1" applyAlignment="1">
      <alignment shrinkToFit="1"/>
    </xf>
    <xf numFmtId="10" fontId="20" fillId="8" borderId="57" xfId="9" applyNumberFormat="1" applyFont="1" applyFill="1" applyBorder="1" applyAlignment="1">
      <alignment shrinkToFit="1"/>
    </xf>
    <xf numFmtId="10" fontId="21" fillId="8" borderId="57" xfId="9" applyNumberFormat="1" applyFont="1" applyFill="1" applyBorder="1" applyAlignment="1">
      <alignment shrinkToFit="1"/>
    </xf>
    <xf numFmtId="10" fontId="20" fillId="8" borderId="49" xfId="9" applyNumberFormat="1" applyFont="1" applyFill="1" applyBorder="1" applyAlignment="1">
      <alignment shrinkToFit="1"/>
    </xf>
    <xf numFmtId="10" fontId="52" fillId="8" borderId="57" xfId="9" applyNumberFormat="1" applyFont="1" applyFill="1" applyBorder="1" applyAlignment="1">
      <alignment shrinkToFit="1"/>
    </xf>
    <xf numFmtId="0" fontId="3" fillId="8" borderId="0" xfId="38" applyFill="1"/>
    <xf numFmtId="41" fontId="50" fillId="8" borderId="0" xfId="9" applyNumberFormat="1" applyFont="1" applyFill="1" applyBorder="1" applyAlignment="1">
      <alignment horizontal="centerContinuous" vertical="center"/>
    </xf>
    <xf numFmtId="0" fontId="17" fillId="8" borderId="0" xfId="9" applyFont="1" applyFill="1" applyAlignment="1" applyProtection="1">
      <alignment vertical="center"/>
    </xf>
    <xf numFmtId="0" fontId="7" fillId="8" borderId="0" xfId="9" applyFont="1" applyFill="1" applyAlignment="1" applyProtection="1">
      <alignment vertical="center"/>
    </xf>
    <xf numFmtId="41" fontId="7" fillId="8" borderId="0" xfId="9" applyNumberFormat="1" applyFont="1" applyFill="1" applyAlignment="1" applyProtection="1">
      <alignment vertical="center"/>
    </xf>
    <xf numFmtId="0" fontId="41" fillId="8" borderId="0" xfId="9" applyFont="1" applyFill="1" applyAlignment="1">
      <alignment vertical="center"/>
    </xf>
    <xf numFmtId="0" fontId="10" fillId="8" borderId="0" xfId="38" applyFont="1" applyFill="1" applyAlignment="1">
      <alignment horizontal="right"/>
    </xf>
    <xf numFmtId="0" fontId="40" fillId="8" borderId="0" xfId="38" applyFont="1" applyFill="1" applyAlignment="1">
      <alignment vertical="center" wrapText="1"/>
    </xf>
    <xf numFmtId="0" fontId="11" fillId="8" borderId="0" xfId="38" applyFont="1" applyFill="1" applyAlignment="1">
      <alignment vertical="center" wrapText="1"/>
    </xf>
    <xf numFmtId="0" fontId="10" fillId="8" borderId="0" xfId="38" applyFont="1" applyFill="1"/>
    <xf numFmtId="0" fontId="7" fillId="8" borderId="0" xfId="9" applyFont="1" applyFill="1" applyAlignment="1">
      <alignment vertical="center"/>
    </xf>
    <xf numFmtId="42" fontId="10" fillId="8" borderId="0" xfId="38" applyNumberFormat="1" applyFont="1" applyFill="1"/>
    <xf numFmtId="0" fontId="16" fillId="8" borderId="0" xfId="45" applyFont="1" applyFill="1" applyBorder="1" applyAlignment="1">
      <alignment horizontal="centerContinuous" vertical="center"/>
    </xf>
    <xf numFmtId="0" fontId="16" fillId="8" borderId="0" xfId="45" applyFont="1" applyFill="1" applyBorder="1" applyAlignment="1">
      <alignment horizontal="center" vertical="center"/>
    </xf>
    <xf numFmtId="0" fontId="50" fillId="8" borderId="0" xfId="45" applyFont="1" applyFill="1" applyBorder="1" applyAlignment="1">
      <alignment horizontal="left" vertical="center"/>
    </xf>
    <xf numFmtId="0" fontId="43" fillId="8" borderId="0" xfId="45" applyFont="1" applyFill="1" applyAlignment="1">
      <alignment vertical="center"/>
    </xf>
    <xf numFmtId="0" fontId="3" fillId="8" borderId="0" xfId="45" applyFill="1" applyAlignment="1">
      <alignment vertical="center"/>
    </xf>
    <xf numFmtId="0" fontId="50" fillId="8" borderId="0" xfId="45" applyFont="1" applyFill="1" applyBorder="1" applyAlignment="1">
      <alignment horizontal="right" vertical="center"/>
    </xf>
    <xf numFmtId="168" fontId="51" fillId="8" borderId="0" xfId="45" applyNumberFormat="1" applyFont="1" applyFill="1" applyBorder="1" applyAlignment="1">
      <alignment vertical="center"/>
    </xf>
    <xf numFmtId="0" fontId="51" fillId="8" borderId="33" xfId="45" applyFont="1" applyFill="1" applyBorder="1" applyAlignment="1">
      <alignment vertical="center"/>
    </xf>
    <xf numFmtId="49" fontId="10" fillId="8" borderId="0" xfId="45" applyNumberFormat="1" applyFont="1" applyFill="1" applyAlignment="1">
      <alignment horizontal="center" vertical="center"/>
    </xf>
    <xf numFmtId="0" fontId="10" fillId="8" borderId="0" xfId="45" applyFont="1" applyFill="1" applyAlignment="1">
      <alignment vertical="center"/>
    </xf>
    <xf numFmtId="0" fontId="10" fillId="8" borderId="0" xfId="45" applyFont="1" applyFill="1" applyAlignment="1">
      <alignment horizontal="center" vertical="center"/>
    </xf>
    <xf numFmtId="2" fontId="10" fillId="8" borderId="0" xfId="45" applyNumberFormat="1" applyFont="1" applyFill="1" applyAlignment="1">
      <alignment vertical="center"/>
    </xf>
    <xf numFmtId="49" fontId="3" fillId="8" borderId="0" xfId="45" applyNumberFormat="1" applyFill="1" applyAlignment="1">
      <alignment horizontal="center" vertical="center"/>
    </xf>
    <xf numFmtId="0" fontId="3" fillId="8" borderId="0" xfId="45" applyFill="1"/>
    <xf numFmtId="49" fontId="10" fillId="8" borderId="0" xfId="53" applyNumberFormat="1" applyFont="1" applyFill="1" applyAlignment="1" applyProtection="1">
      <alignment vertical="center"/>
    </xf>
    <xf numFmtId="0" fontId="48" fillId="8" borderId="0" xfId="53" applyFont="1" applyFill="1" applyAlignment="1" applyProtection="1">
      <alignment horizontal="left" vertical="center"/>
    </xf>
    <xf numFmtId="0" fontId="38" fillId="8" borderId="0" xfId="53" applyFont="1" applyFill="1" applyAlignment="1" applyProtection="1">
      <alignment horizontal="left" vertical="center"/>
    </xf>
    <xf numFmtId="0" fontId="38" fillId="8" borderId="0" xfId="53" applyFont="1" applyFill="1" applyAlignment="1" applyProtection="1">
      <alignment vertical="center"/>
    </xf>
    <xf numFmtId="49" fontId="10" fillId="8" borderId="0" xfId="53" applyNumberFormat="1" applyFont="1" applyFill="1" applyAlignment="1" applyProtection="1">
      <alignment horizontal="center" vertical="center"/>
    </xf>
    <xf numFmtId="0" fontId="10" fillId="8" borderId="0" xfId="53" applyFont="1" applyFill="1" applyAlignment="1">
      <alignment vertical="center"/>
    </xf>
    <xf numFmtId="0" fontId="6" fillId="8" borderId="0" xfId="53" applyFont="1" applyFill="1" applyBorder="1" applyAlignment="1" applyProtection="1">
      <alignment horizontal="center" vertical="center"/>
    </xf>
    <xf numFmtId="0" fontId="43" fillId="8" borderId="0" xfId="53" applyFont="1" applyFill="1" applyAlignment="1" applyProtection="1">
      <alignment vertical="center"/>
    </xf>
    <xf numFmtId="0" fontId="5" fillId="8" borderId="0" xfId="53" applyFont="1" applyFill="1" applyBorder="1" applyAlignment="1" applyProtection="1">
      <alignment horizontal="right" vertical="center"/>
    </xf>
    <xf numFmtId="0" fontId="5" fillId="8" borderId="0" xfId="53" applyFont="1" applyFill="1" applyBorder="1" applyAlignment="1" applyProtection="1">
      <alignment horizontal="left" vertical="center"/>
    </xf>
    <xf numFmtId="0" fontId="7" fillId="8" borderId="19" xfId="53" applyFont="1" applyFill="1" applyBorder="1" applyAlignment="1" applyProtection="1">
      <alignment horizontal="left" vertical="center"/>
    </xf>
    <xf numFmtId="0" fontId="3" fillId="8" borderId="19" xfId="53" applyFill="1" applyBorder="1" applyAlignment="1" applyProtection="1">
      <alignment vertical="center"/>
    </xf>
    <xf numFmtId="0" fontId="3" fillId="8" borderId="0" xfId="53" applyFill="1" applyAlignment="1" applyProtection="1">
      <alignment vertical="center"/>
    </xf>
    <xf numFmtId="0" fontId="7" fillId="8" borderId="0" xfId="53" applyFont="1" applyFill="1" applyBorder="1" applyAlignment="1" applyProtection="1">
      <alignment horizontal="right" vertical="center"/>
    </xf>
    <xf numFmtId="0" fontId="16" fillId="8" borderId="0" xfId="8" applyFont="1" applyFill="1" applyBorder="1" applyAlignment="1" applyProtection="1">
      <alignment horizontal="center" vertical="center"/>
    </xf>
    <xf numFmtId="0" fontId="6" fillId="8" borderId="0" xfId="59" applyNumberFormat="1" applyFont="1" applyFill="1" applyBorder="1" applyAlignment="1" applyProtection="1">
      <alignment vertical="center"/>
    </xf>
    <xf numFmtId="0" fontId="5" fillId="8" borderId="0" xfId="59" applyFont="1" applyFill="1" applyBorder="1" applyAlignment="1" applyProtection="1">
      <alignment horizontal="center" vertical="center"/>
    </xf>
    <xf numFmtId="0" fontId="6" fillId="8" borderId="0" xfId="59" applyFont="1" applyFill="1" applyBorder="1" applyAlignment="1" applyProtection="1">
      <alignment vertical="center"/>
    </xf>
    <xf numFmtId="0" fontId="43" fillId="8" borderId="0" xfId="59" applyFont="1" applyFill="1" applyBorder="1" applyAlignment="1" applyProtection="1">
      <alignment vertical="center"/>
    </xf>
    <xf numFmtId="0" fontId="43" fillId="8" borderId="0" xfId="59" applyFont="1" applyFill="1" applyAlignment="1" applyProtection="1">
      <alignment vertical="center"/>
    </xf>
    <xf numFmtId="0" fontId="7" fillId="8" borderId="0" xfId="59" applyFont="1" applyFill="1" applyBorder="1" applyAlignment="1" applyProtection="1">
      <alignment horizontal="left" vertical="center"/>
    </xf>
    <xf numFmtId="0" fontId="8" fillId="8" borderId="33" xfId="59" applyFont="1" applyFill="1" applyBorder="1" applyAlignment="1" applyProtection="1">
      <alignment horizontal="center" vertical="center"/>
    </xf>
    <xf numFmtId="0" fontId="8" fillId="8" borderId="0" xfId="59" applyFont="1" applyFill="1" applyBorder="1" applyAlignment="1" applyProtection="1">
      <alignment horizontal="center" vertical="center"/>
    </xf>
    <xf numFmtId="0" fontId="3" fillId="8" borderId="0" xfId="59" applyFill="1" applyAlignment="1" applyProtection="1">
      <alignment vertical="center"/>
    </xf>
    <xf numFmtId="0" fontId="7" fillId="8" borderId="19" xfId="59" applyFont="1" applyFill="1" applyBorder="1" applyAlignment="1" applyProtection="1">
      <alignment horizontal="left" vertical="center"/>
    </xf>
    <xf numFmtId="0" fontId="8" fillId="8" borderId="19" xfId="59" applyFont="1" applyFill="1" applyBorder="1" applyAlignment="1" applyProtection="1">
      <alignment horizontal="center" vertical="center"/>
    </xf>
    <xf numFmtId="0" fontId="3" fillId="8" borderId="19" xfId="59" applyFill="1" applyBorder="1" applyAlignment="1" applyProtection="1">
      <alignment vertical="center"/>
    </xf>
    <xf numFmtId="49" fontId="5" fillId="8" borderId="0" xfId="8" applyNumberFormat="1" applyFont="1" applyFill="1" applyBorder="1" applyAlignment="1" applyProtection="1">
      <alignment vertical="center"/>
    </xf>
    <xf numFmtId="0" fontId="12" fillId="8" borderId="0" xfId="8" applyFont="1" applyFill="1" applyBorder="1" applyAlignment="1" applyProtection="1">
      <alignment horizontal="left" vertical="center"/>
    </xf>
    <xf numFmtId="167" fontId="6" fillId="8" borderId="0" xfId="8" applyNumberFormat="1" applyFont="1" applyFill="1" applyBorder="1" applyAlignment="1" applyProtection="1">
      <alignment vertical="center"/>
    </xf>
    <xf numFmtId="0" fontId="5" fillId="8" borderId="0" xfId="8" applyFill="1" applyAlignment="1" applyProtection="1">
      <alignment vertical="center"/>
    </xf>
    <xf numFmtId="0" fontId="5" fillId="8" borderId="0" xfId="8" applyFont="1" applyFill="1" applyAlignment="1" applyProtection="1">
      <alignment horizontal="left" vertical="center"/>
    </xf>
    <xf numFmtId="0" fontId="5" fillId="8" borderId="0" xfId="8" applyFont="1" applyFill="1" applyAlignment="1" applyProtection="1">
      <alignment horizontal="left" vertical="center" indent="2"/>
    </xf>
    <xf numFmtId="49" fontId="5" fillId="8" borderId="0" xfId="8" applyNumberFormat="1" applyFill="1" applyAlignment="1" applyProtection="1">
      <alignment vertical="center"/>
    </xf>
    <xf numFmtId="0" fontId="6" fillId="8" borderId="19" xfId="64" applyFont="1" applyFill="1" applyBorder="1" applyAlignment="1" applyProtection="1">
      <alignment horizontal="center" vertical="center"/>
    </xf>
    <xf numFmtId="0" fontId="6" fillId="8" borderId="20" xfId="64" applyFont="1" applyFill="1" applyBorder="1" applyAlignment="1">
      <alignment horizontal="center" vertical="center"/>
    </xf>
    <xf numFmtId="10" fontId="0" fillId="8" borderId="0" xfId="0" applyNumberFormat="1" applyFill="1"/>
    <xf numFmtId="44" fontId="0" fillId="8" borderId="0" xfId="0" applyNumberFormat="1" applyFill="1"/>
    <xf numFmtId="0" fontId="3" fillId="8" borderId="0" xfId="64" applyFill="1"/>
    <xf numFmtId="0" fontId="43" fillId="8" borderId="0" xfId="64" applyFont="1" applyFill="1" applyAlignment="1">
      <alignment vertical="center"/>
    </xf>
    <xf numFmtId="0" fontId="43" fillId="8" borderId="0" xfId="64" applyFont="1" applyFill="1" applyBorder="1" applyAlignment="1">
      <alignment vertical="center"/>
    </xf>
    <xf numFmtId="0" fontId="43" fillId="8" borderId="0" xfId="64" applyFont="1" applyFill="1" applyBorder="1" applyAlignment="1">
      <alignment horizontal="right" vertical="center"/>
    </xf>
    <xf numFmtId="1" fontId="45" fillId="8" borderId="0" xfId="64" applyNumberFormat="1" applyFont="1" applyFill="1" applyBorder="1" applyAlignment="1" applyProtection="1">
      <alignment horizontal="left" vertical="center"/>
      <protection locked="0"/>
    </xf>
    <xf numFmtId="0" fontId="3" fillId="8" borderId="0" xfId="64" applyFont="1" applyFill="1" applyBorder="1" applyAlignment="1">
      <alignment vertical="center"/>
    </xf>
    <xf numFmtId="0" fontId="3" fillId="8" borderId="0" xfId="64" applyFont="1" applyFill="1" applyAlignment="1">
      <alignment vertical="center" wrapText="1"/>
    </xf>
    <xf numFmtId="41" fontId="3" fillId="8" borderId="0" xfId="64" applyNumberFormat="1" applyFont="1" applyFill="1" applyAlignment="1">
      <alignment vertical="center"/>
    </xf>
    <xf numFmtId="0" fontId="3" fillId="8" borderId="0" xfId="64" applyFont="1" applyFill="1" applyAlignment="1">
      <alignment vertical="center"/>
    </xf>
    <xf numFmtId="0" fontId="36" fillId="8" borderId="50" xfId="6" applyFill="1" applyBorder="1" applyAlignment="1">
      <alignment horizontal="left" vertical="center" indent="1"/>
    </xf>
    <xf numFmtId="0" fontId="0" fillId="8" borderId="0" xfId="0" applyFill="1" applyAlignment="1">
      <alignment horizontal="left"/>
    </xf>
    <xf numFmtId="0" fontId="40" fillId="8" borderId="0" xfId="9" applyFont="1" applyFill="1" applyBorder="1" applyAlignment="1">
      <alignment vertical="top" wrapText="1"/>
    </xf>
    <xf numFmtId="0" fontId="8" fillId="8" borderId="3" xfId="9" applyFont="1" applyFill="1" applyBorder="1" applyAlignment="1">
      <alignment horizontal="right" vertical="center"/>
    </xf>
    <xf numFmtId="0" fontId="3" fillId="8" borderId="0" xfId="17" applyFill="1" applyBorder="1"/>
    <xf numFmtId="0" fontId="8" fillId="8" borderId="3" xfId="9" applyFont="1" applyFill="1" applyBorder="1" applyAlignment="1">
      <alignment horizontal="center" vertical="center"/>
    </xf>
    <xf numFmtId="0" fontId="7" fillId="8" borderId="0" xfId="9" applyFont="1" applyFill="1" applyBorder="1" applyAlignment="1">
      <alignment horizontal="center" vertical="center"/>
    </xf>
    <xf numFmtId="10" fontId="57" fillId="0" borderId="0" xfId="70" applyNumberFormat="1" applyFont="1" applyFill="1"/>
    <xf numFmtId="0" fontId="57" fillId="0" borderId="0" xfId="0" applyFont="1" applyFill="1"/>
    <xf numFmtId="0" fontId="0" fillId="0" borderId="0" xfId="0" applyFont="1" applyBorder="1" applyAlignment="1">
      <alignment horizontal="left"/>
    </xf>
    <xf numFmtId="0" fontId="55" fillId="0" borderId="76" xfId="0" applyFont="1" applyBorder="1" applyAlignment="1"/>
    <xf numFmtId="0" fontId="0" fillId="6" borderId="77" xfId="0" applyFont="1" applyFill="1" applyBorder="1"/>
    <xf numFmtId="0" fontId="0" fillId="0" borderId="77" xfId="0" applyFont="1" applyBorder="1"/>
    <xf numFmtId="0" fontId="0" fillId="0" borderId="0" xfId="0" applyFont="1" applyBorder="1" applyAlignment="1">
      <alignment horizontal="center" vertical="center"/>
    </xf>
    <xf numFmtId="0" fontId="0" fillId="0" borderId="69" xfId="0" applyFont="1" applyBorder="1" applyAlignment="1">
      <alignment horizontal="center"/>
    </xf>
    <xf numFmtId="0" fontId="0" fillId="6" borderId="51" xfId="0" applyFont="1" applyFill="1" applyBorder="1"/>
    <xf numFmtId="0" fontId="0" fillId="0" borderId="76" xfId="0" applyFont="1" applyBorder="1" applyAlignment="1">
      <alignment horizontal="center" vertical="center"/>
    </xf>
    <xf numFmtId="0" fontId="0" fillId="0" borderId="49" xfId="0" applyFont="1" applyFill="1" applyBorder="1"/>
    <xf numFmtId="0" fontId="0" fillId="0" borderId="49" xfId="0" applyFill="1" applyBorder="1"/>
    <xf numFmtId="0" fontId="39" fillId="0" borderId="0" xfId="9" applyFont="1" applyAlignment="1">
      <alignment horizontal="right" vertical="top"/>
    </xf>
    <xf numFmtId="0" fontId="48" fillId="0" borderId="0" xfId="0" applyFont="1" applyAlignment="1">
      <alignment horizontal="left" vertical="center"/>
    </xf>
    <xf numFmtId="0" fontId="38" fillId="0" borderId="0" xfId="0" applyFont="1" applyAlignment="1">
      <alignment horizontal="left" vertical="center"/>
    </xf>
    <xf numFmtId="0" fontId="10" fillId="0" borderId="0" xfId="0" applyFont="1" applyAlignment="1">
      <alignment horizontal="center" vertical="center"/>
    </xf>
    <xf numFmtId="0" fontId="49" fillId="8" borderId="0" xfId="53" applyFont="1" applyFill="1" applyAlignment="1" applyProtection="1">
      <alignment horizontal="left" vertical="center"/>
    </xf>
    <xf numFmtId="0" fontId="58" fillId="8" borderId="0" xfId="53" applyFont="1" applyFill="1" applyAlignment="1" applyProtection="1">
      <alignment horizontal="left" vertical="center"/>
    </xf>
    <xf numFmtId="0" fontId="16" fillId="0" borderId="55" xfId="9" applyFont="1" applyBorder="1" applyAlignment="1">
      <alignment vertical="center" shrinkToFit="1"/>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42" fontId="0" fillId="8" borderId="0" xfId="0" applyNumberFormat="1" applyFill="1"/>
    <xf numFmtId="0" fontId="4" fillId="6" borderId="18" xfId="53" applyFont="1" applyFill="1" applyBorder="1" applyAlignment="1" applyProtection="1">
      <alignment vertical="center" wrapText="1" shrinkToFit="1"/>
      <protection locked="0"/>
    </xf>
    <xf numFmtId="0" fontId="4" fillId="6" borderId="26" xfId="53" applyFont="1" applyFill="1" applyBorder="1" applyAlignment="1" applyProtection="1">
      <alignment vertical="center" wrapText="1" shrinkToFit="1"/>
      <protection locked="0"/>
    </xf>
    <xf numFmtId="0" fontId="4" fillId="6" borderId="54" xfId="53" applyFont="1" applyFill="1" applyBorder="1" applyAlignment="1" applyProtection="1">
      <alignment vertical="center" wrapText="1" shrinkToFit="1"/>
      <protection locked="0"/>
    </xf>
    <xf numFmtId="0" fontId="4" fillId="6" borderId="65" xfId="53" applyFont="1" applyFill="1" applyBorder="1" applyAlignment="1" applyProtection="1">
      <alignment vertical="center" wrapText="1" shrinkToFit="1"/>
      <protection locked="0"/>
    </xf>
    <xf numFmtId="43" fontId="0" fillId="8" borderId="0" xfId="0" applyNumberFormat="1" applyFill="1"/>
    <xf numFmtId="0" fontId="16" fillId="8" borderId="0" xfId="7" applyFont="1" applyFill="1" applyBorder="1" applyAlignment="1">
      <alignment horizontal="center" vertical="center" wrapText="1"/>
    </xf>
    <xf numFmtId="0" fontId="16" fillId="8" borderId="0" xfId="7" applyFont="1" applyFill="1" applyBorder="1" applyAlignment="1">
      <alignment horizontal="center" vertical="center"/>
    </xf>
    <xf numFmtId="0" fontId="16" fillId="8" borderId="19" xfId="7" quotePrefix="1" applyFont="1" applyFill="1" applyBorder="1" applyAlignment="1">
      <alignment horizontal="center" vertical="center"/>
    </xf>
    <xf numFmtId="0" fontId="20" fillId="6" borderId="51" xfId="7" applyFont="1" applyFill="1" applyBorder="1" applyAlignment="1" applyProtection="1">
      <alignment horizontal="center" vertical="center"/>
    </xf>
    <xf numFmtId="0" fontId="20" fillId="6" borderId="19" xfId="7" applyFont="1" applyFill="1" applyBorder="1" applyAlignment="1" applyProtection="1">
      <alignment horizontal="center" vertical="center"/>
    </xf>
    <xf numFmtId="0" fontId="20" fillId="6" borderId="63" xfId="7" applyFont="1" applyFill="1" applyBorder="1" applyAlignment="1" applyProtection="1">
      <alignment horizontal="center" vertical="center"/>
    </xf>
    <xf numFmtId="164" fontId="20" fillId="6" borderId="51" xfId="7" applyNumberFormat="1" applyFont="1" applyFill="1" applyBorder="1" applyAlignment="1" applyProtection="1">
      <alignment horizontal="center" vertical="center"/>
    </xf>
    <xf numFmtId="164" fontId="20" fillId="6" borderId="19" xfId="7" applyNumberFormat="1" applyFont="1" applyFill="1" applyBorder="1" applyAlignment="1" applyProtection="1">
      <alignment horizontal="center" vertical="center"/>
    </xf>
    <xf numFmtId="164" fontId="20" fillId="6" borderId="63" xfId="7" applyNumberFormat="1" applyFont="1" applyFill="1" applyBorder="1" applyAlignment="1" applyProtection="1">
      <alignment horizontal="center" vertical="center"/>
    </xf>
    <xf numFmtId="0" fontId="5" fillId="0" borderId="62" xfId="7" applyFont="1" applyFill="1" applyBorder="1" applyAlignment="1" applyProtection="1">
      <alignment vertical="center"/>
    </xf>
    <xf numFmtId="0" fontId="5" fillId="0" borderId="33" xfId="7" applyFont="1" applyFill="1" applyBorder="1" applyAlignment="1" applyProtection="1">
      <alignment vertical="center"/>
    </xf>
    <xf numFmtId="0" fontId="5" fillId="0" borderId="70" xfId="7" applyFont="1" applyFill="1" applyBorder="1" applyAlignment="1" applyProtection="1">
      <alignment vertical="center"/>
    </xf>
    <xf numFmtId="168" fontId="20" fillId="6" borderId="51" xfId="7" applyNumberFormat="1" applyFont="1" applyFill="1" applyBorder="1" applyAlignment="1" applyProtection="1">
      <alignment horizontal="center" vertical="center"/>
      <protection locked="0"/>
    </xf>
    <xf numFmtId="168" fontId="20" fillId="6" borderId="19" xfId="7" applyNumberFormat="1" applyFont="1" applyFill="1" applyBorder="1" applyAlignment="1" applyProtection="1">
      <alignment horizontal="center" vertical="center"/>
      <protection locked="0"/>
    </xf>
    <xf numFmtId="168" fontId="20" fillId="6" borderId="63" xfId="7" applyNumberFormat="1" applyFont="1" applyFill="1" applyBorder="1" applyAlignment="1" applyProtection="1">
      <alignment horizontal="center" vertical="center"/>
      <protection locked="0"/>
    </xf>
    <xf numFmtId="0" fontId="20" fillId="6" borderId="51" xfId="7" applyFont="1" applyFill="1" applyBorder="1" applyAlignment="1" applyProtection="1">
      <alignment horizontal="left" vertical="center"/>
      <protection locked="0"/>
    </xf>
    <xf numFmtId="0" fontId="20" fillId="6" borderId="19" xfId="7" applyFont="1" applyFill="1" applyBorder="1" applyAlignment="1" applyProtection="1">
      <alignment horizontal="left" vertical="center"/>
      <protection locked="0"/>
    </xf>
    <xf numFmtId="0" fontId="20" fillId="6" borderId="63" xfId="7" applyFont="1" applyFill="1" applyBorder="1" applyAlignment="1" applyProtection="1">
      <alignment horizontal="left" vertical="center"/>
      <protection locked="0"/>
    </xf>
    <xf numFmtId="0" fontId="20" fillId="6" borderId="50" xfId="7" quotePrefix="1" applyFont="1" applyFill="1" applyBorder="1" applyAlignment="1" applyProtection="1">
      <alignment horizontal="center" vertical="center"/>
      <protection locked="0"/>
    </xf>
    <xf numFmtId="0" fontId="20" fillId="6" borderId="49" xfId="7" quotePrefix="1" applyFont="1" applyFill="1" applyBorder="1" applyAlignment="1" applyProtection="1">
      <alignment horizontal="center" vertical="center"/>
      <protection locked="0"/>
    </xf>
    <xf numFmtId="0" fontId="59" fillId="8" borderId="50" xfId="7" quotePrefix="1" applyFont="1" applyFill="1" applyBorder="1" applyAlignment="1">
      <alignment horizontal="left" vertical="center" wrapText="1"/>
    </xf>
    <xf numFmtId="0" fontId="20" fillId="8" borderId="0" xfId="7" quotePrefix="1" applyFont="1" applyFill="1" applyBorder="1" applyAlignment="1">
      <alignment horizontal="left" vertical="center" wrapText="1"/>
    </xf>
    <xf numFmtId="0" fontId="20" fillId="8" borderId="49" xfId="7" quotePrefix="1" applyFont="1" applyFill="1" applyBorder="1" applyAlignment="1">
      <alignment horizontal="left" vertical="center" wrapText="1"/>
    </xf>
    <xf numFmtId="0" fontId="20" fillId="6" borderId="51" xfId="7" applyFont="1" applyFill="1" applyBorder="1" applyAlignment="1" applyProtection="1">
      <alignment horizontal="center" vertical="center"/>
      <protection locked="0"/>
    </xf>
    <xf numFmtId="0" fontId="20" fillId="6" borderId="19" xfId="7" applyFont="1" applyFill="1" applyBorder="1" applyAlignment="1" applyProtection="1">
      <alignment horizontal="center" vertical="center"/>
      <protection locked="0"/>
    </xf>
    <xf numFmtId="0" fontId="20" fillId="6" borderId="63" xfId="7" applyFont="1" applyFill="1" applyBorder="1" applyAlignment="1" applyProtection="1">
      <alignment horizontal="center" vertical="center"/>
      <protection locked="0"/>
    </xf>
    <xf numFmtId="165" fontId="20" fillId="6" borderId="51" xfId="7" applyNumberFormat="1" applyFont="1" applyFill="1" applyBorder="1" applyAlignment="1" applyProtection="1">
      <alignment horizontal="center" vertical="center"/>
    </xf>
    <xf numFmtId="165" fontId="20" fillId="6" borderId="19" xfId="7" applyNumberFormat="1" applyFont="1" applyFill="1" applyBorder="1" applyAlignment="1" applyProtection="1">
      <alignment horizontal="center" vertical="center"/>
    </xf>
    <xf numFmtId="165" fontId="20" fillId="6" borderId="63" xfId="7" applyNumberFormat="1" applyFont="1" applyFill="1" applyBorder="1" applyAlignment="1" applyProtection="1">
      <alignment horizontal="center" vertical="center"/>
    </xf>
    <xf numFmtId="0" fontId="5" fillId="8" borderId="62" xfId="7" applyFont="1" applyFill="1" applyBorder="1" applyAlignment="1" applyProtection="1">
      <alignment vertical="center"/>
    </xf>
    <xf numFmtId="0" fontId="5" fillId="8" borderId="33" xfId="7" applyFont="1" applyFill="1" applyBorder="1" applyAlignment="1" applyProtection="1">
      <alignment vertical="center"/>
    </xf>
    <xf numFmtId="0" fontId="5" fillId="8" borderId="70" xfId="7" applyFont="1" applyFill="1" applyBorder="1" applyAlignment="1" applyProtection="1">
      <alignment vertical="center"/>
    </xf>
    <xf numFmtId="0" fontId="16" fillId="6" borderId="19" xfId="7" applyFont="1" applyFill="1" applyBorder="1" applyAlignment="1">
      <alignment horizontal="center" vertical="center"/>
    </xf>
    <xf numFmtId="42" fontId="5" fillId="8" borderId="0" xfId="7" applyNumberFormat="1" applyFont="1" applyFill="1" applyBorder="1" applyAlignment="1">
      <alignment horizontal="right" vertical="center" shrinkToFit="1"/>
    </xf>
    <xf numFmtId="0" fontId="20" fillId="8" borderId="50" xfId="1" applyFont="1" applyFill="1" applyBorder="1" applyAlignment="1">
      <alignment horizontal="left" vertical="center" wrapText="1"/>
    </xf>
    <xf numFmtId="0" fontId="20" fillId="8" borderId="0" xfId="1" applyFont="1" applyFill="1" applyBorder="1" applyAlignment="1">
      <alignment horizontal="left" vertical="center" wrapText="1"/>
    </xf>
    <xf numFmtId="0" fontId="20" fillId="8" borderId="49" xfId="1" applyFont="1" applyFill="1" applyBorder="1" applyAlignment="1">
      <alignment horizontal="left" vertical="center" wrapText="1"/>
    </xf>
    <xf numFmtId="0" fontId="6" fillId="8" borderId="50" xfId="7" applyFont="1" applyFill="1" applyBorder="1" applyAlignment="1">
      <alignment horizontal="center" vertical="center"/>
    </xf>
    <xf numFmtId="0" fontId="6" fillId="8" borderId="0" xfId="7" applyFont="1" applyFill="1" applyBorder="1" applyAlignment="1">
      <alignment horizontal="center" vertical="center"/>
    </xf>
    <xf numFmtId="0" fontId="6" fillId="8" borderId="49" xfId="7" applyFont="1" applyFill="1" applyBorder="1" applyAlignment="1">
      <alignment horizontal="center" vertical="center"/>
    </xf>
    <xf numFmtId="0" fontId="25" fillId="8" borderId="82" xfId="7" applyFont="1" applyFill="1" applyBorder="1" applyAlignment="1">
      <alignment horizontal="left" vertical="center" wrapText="1"/>
    </xf>
    <xf numFmtId="0" fontId="25" fillId="8" borderId="46" xfId="7" applyFont="1" applyFill="1" applyBorder="1" applyAlignment="1">
      <alignment horizontal="left" vertical="center" wrapText="1"/>
    </xf>
    <xf numFmtId="0" fontId="25" fillId="8" borderId="47" xfId="7" applyFont="1" applyFill="1" applyBorder="1" applyAlignment="1">
      <alignment horizontal="left" vertical="center" wrapText="1"/>
    </xf>
    <xf numFmtId="0" fontId="3" fillId="8" borderId="50" xfId="1" applyFont="1" applyFill="1" applyBorder="1" applyAlignment="1">
      <alignment horizontal="left" vertical="center" wrapText="1"/>
    </xf>
    <xf numFmtId="0" fontId="3" fillId="8" borderId="0" xfId="1" applyFont="1" applyFill="1" applyBorder="1" applyAlignment="1">
      <alignment horizontal="left" vertical="center" wrapText="1"/>
    </xf>
    <xf numFmtId="0" fontId="3" fillId="8" borderId="49" xfId="1" applyFont="1" applyFill="1" applyBorder="1" applyAlignment="1">
      <alignment horizontal="left" vertical="center" wrapText="1"/>
    </xf>
    <xf numFmtId="0" fontId="20" fillId="0" borderId="0" xfId="7" applyFont="1" applyFill="1" applyBorder="1" applyAlignment="1">
      <alignment horizontal="left" vertical="center"/>
    </xf>
    <xf numFmtId="0" fontId="20" fillId="0" borderId="49" xfId="7" applyFont="1" applyFill="1" applyBorder="1" applyAlignment="1">
      <alignment horizontal="left" vertical="center"/>
    </xf>
    <xf numFmtId="168" fontId="7" fillId="8" borderId="0" xfId="7" applyNumberFormat="1" applyFont="1" applyFill="1" applyBorder="1" applyAlignment="1">
      <alignment horizontal="center" vertical="center"/>
    </xf>
    <xf numFmtId="168" fontId="7" fillId="8" borderId="49" xfId="7" applyNumberFormat="1" applyFont="1" applyFill="1" applyBorder="1" applyAlignment="1">
      <alignment horizontal="center" vertical="center"/>
    </xf>
    <xf numFmtId="0" fontId="16" fillId="8" borderId="50" xfId="7" applyFont="1" applyFill="1" applyBorder="1" applyAlignment="1">
      <alignment horizontal="center" vertical="center"/>
    </xf>
    <xf numFmtId="0" fontId="3" fillId="8" borderId="50" xfId="1" applyFont="1" applyFill="1" applyBorder="1" applyAlignment="1">
      <alignment vertical="center" wrapText="1"/>
    </xf>
    <xf numFmtId="0" fontId="3" fillId="8" borderId="0" xfId="1" applyFont="1" applyFill="1" applyBorder="1" applyAlignment="1">
      <alignment vertical="center" wrapText="1"/>
    </xf>
    <xf numFmtId="0" fontId="3" fillId="8" borderId="49" xfId="1" applyFont="1" applyFill="1" applyBorder="1" applyAlignment="1">
      <alignment vertical="center" wrapText="1"/>
    </xf>
    <xf numFmtId="0" fontId="20" fillId="6" borderId="50" xfId="7" applyFont="1" applyFill="1" applyBorder="1" applyAlignment="1" applyProtection="1">
      <alignment horizontal="center" vertical="center"/>
      <protection locked="0"/>
    </xf>
    <xf numFmtId="0" fontId="20" fillId="6" borderId="0" xfId="7" applyFont="1" applyFill="1" applyBorder="1" applyAlignment="1" applyProtection="1">
      <alignment horizontal="center" vertical="center"/>
      <protection locked="0"/>
    </xf>
    <xf numFmtId="0" fontId="20" fillId="6" borderId="49" xfId="7" applyFont="1" applyFill="1" applyBorder="1" applyAlignment="1" applyProtection="1">
      <alignment horizontal="center" vertical="center"/>
      <protection locked="0"/>
    </xf>
    <xf numFmtId="165" fontId="20" fillId="6" borderId="51" xfId="7" applyNumberFormat="1" applyFont="1" applyFill="1" applyBorder="1" applyAlignment="1" applyProtection="1">
      <alignment horizontal="center" vertical="center"/>
      <protection locked="0"/>
    </xf>
    <xf numFmtId="165" fontId="20" fillId="6" borderId="63" xfId="7" applyNumberFormat="1" applyFont="1" applyFill="1" applyBorder="1" applyAlignment="1" applyProtection="1">
      <alignment horizontal="center" vertical="center"/>
      <protection locked="0"/>
    </xf>
    <xf numFmtId="0" fontId="5" fillId="8" borderId="33" xfId="7" applyFont="1" applyFill="1" applyBorder="1" applyAlignment="1" applyProtection="1">
      <alignment horizontal="left" vertical="center"/>
    </xf>
    <xf numFmtId="0" fontId="5" fillId="8" borderId="70" xfId="7" applyFont="1" applyFill="1" applyBorder="1" applyAlignment="1" applyProtection="1">
      <alignment horizontal="left" vertical="center"/>
    </xf>
    <xf numFmtId="164" fontId="20" fillId="6" borderId="51" xfId="7" applyNumberFormat="1" applyFont="1" applyFill="1" applyBorder="1" applyAlignment="1" applyProtection="1">
      <alignment horizontal="center" vertical="center"/>
      <protection locked="0"/>
    </xf>
    <xf numFmtId="164" fontId="20" fillId="6" borderId="19" xfId="7" applyNumberFormat="1" applyFont="1" applyFill="1" applyBorder="1" applyAlignment="1" applyProtection="1">
      <alignment horizontal="center" vertical="center"/>
      <protection locked="0"/>
    </xf>
    <xf numFmtId="164" fontId="20" fillId="6" borderId="63" xfId="7" applyNumberFormat="1" applyFont="1" applyFill="1" applyBorder="1" applyAlignment="1" applyProtection="1">
      <alignment horizontal="center" vertical="center"/>
      <protection locked="0"/>
    </xf>
    <xf numFmtId="0" fontId="20" fillId="8" borderId="50" xfId="7" applyFont="1" applyFill="1" applyBorder="1" applyAlignment="1">
      <alignment horizontal="left" vertical="center" wrapText="1"/>
    </xf>
    <xf numFmtId="0" fontId="20" fillId="8" borderId="0" xfId="7" applyFont="1" applyFill="1" applyBorder="1" applyAlignment="1">
      <alignment horizontal="left" vertical="center" wrapText="1"/>
    </xf>
    <xf numFmtId="0" fontId="20" fillId="8" borderId="49" xfId="7" applyFont="1" applyFill="1" applyBorder="1" applyAlignment="1">
      <alignment horizontal="left" vertical="center" wrapText="1"/>
    </xf>
    <xf numFmtId="0" fontId="25" fillId="8" borderId="33" xfId="7" applyFont="1" applyFill="1" applyBorder="1" applyAlignment="1">
      <alignment horizontal="center" vertical="center"/>
    </xf>
    <xf numFmtId="0" fontId="38" fillId="8" borderId="51" xfId="7" applyFont="1" applyFill="1" applyBorder="1" applyAlignment="1">
      <alignment horizontal="center" vertical="center"/>
    </xf>
    <xf numFmtId="0" fontId="38" fillId="8" borderId="19" xfId="7" applyFont="1" applyFill="1" applyBorder="1" applyAlignment="1">
      <alignment horizontal="center" vertical="center"/>
    </xf>
    <xf numFmtId="0" fontId="38" fillId="8" borderId="63" xfId="7" applyFont="1" applyFill="1" applyBorder="1" applyAlignment="1">
      <alignment horizontal="center" vertical="center"/>
    </xf>
    <xf numFmtId="0" fontId="20" fillId="8" borderId="19" xfId="7" applyFont="1" applyFill="1" applyBorder="1" applyAlignment="1">
      <alignment vertical="center"/>
    </xf>
    <xf numFmtId="0" fontId="5" fillId="8" borderId="0" xfId="7" applyFont="1" applyFill="1" applyBorder="1" applyAlignment="1">
      <alignment horizontal="center" vertical="center" shrinkToFit="1"/>
    </xf>
    <xf numFmtId="0" fontId="5" fillId="8" borderId="50" xfId="7" applyFont="1" applyFill="1" applyBorder="1" applyAlignment="1">
      <alignment vertical="center"/>
    </xf>
    <xf numFmtId="0" fontId="5" fillId="8" borderId="0" xfId="7" applyFont="1" applyFill="1" applyBorder="1" applyAlignment="1">
      <alignment vertical="center"/>
    </xf>
    <xf numFmtId="42" fontId="27" fillId="8" borderId="0" xfId="7" applyNumberFormat="1" applyFont="1" applyFill="1" applyBorder="1" applyAlignment="1">
      <alignment horizontal="right" vertical="center" shrinkToFit="1"/>
    </xf>
    <xf numFmtId="41" fontId="15" fillId="8" borderId="0" xfId="7" applyNumberFormat="1" applyFont="1" applyFill="1" applyBorder="1" applyAlignment="1">
      <alignment vertical="center" shrinkToFit="1"/>
    </xf>
    <xf numFmtId="0" fontId="5" fillId="8" borderId="80" xfId="7" applyFont="1" applyFill="1" applyBorder="1" applyAlignment="1">
      <alignment vertical="center"/>
    </xf>
    <xf numFmtId="0" fontId="5" fillId="8" borderId="81" xfId="7" applyFont="1" applyFill="1" applyBorder="1" applyAlignment="1">
      <alignment vertical="center"/>
    </xf>
    <xf numFmtId="0" fontId="16" fillId="0" borderId="50" xfId="7" applyFont="1" applyFill="1" applyBorder="1" applyAlignment="1">
      <alignment horizontal="center"/>
    </xf>
    <xf numFmtId="0" fontId="16" fillId="0" borderId="0" xfId="7" applyFont="1" applyFill="1" applyBorder="1" applyAlignment="1">
      <alignment horizontal="center"/>
    </xf>
    <xf numFmtId="0" fontId="16" fillId="0" borderId="49" xfId="7" applyFont="1" applyFill="1" applyBorder="1" applyAlignment="1">
      <alignment horizontal="center"/>
    </xf>
    <xf numFmtId="0" fontId="20" fillId="0" borderId="10" xfId="9" applyFont="1" applyBorder="1" applyAlignment="1">
      <alignment vertical="center"/>
    </xf>
    <xf numFmtId="0" fontId="20" fillId="0" borderId="10" xfId="9" applyFont="1" applyFill="1" applyBorder="1" applyAlignment="1">
      <alignment vertical="center"/>
    </xf>
    <xf numFmtId="0" fontId="16" fillId="0" borderId="10" xfId="9" applyFont="1" applyBorder="1" applyAlignment="1">
      <alignment horizontal="center" vertical="center"/>
    </xf>
    <xf numFmtId="0" fontId="51" fillId="0" borderId="10" xfId="9" applyFont="1" applyBorder="1" applyAlignment="1">
      <alignment vertical="center"/>
    </xf>
    <xf numFmtId="0" fontId="16" fillId="8" borderId="0" xfId="9" applyFont="1" applyFill="1" applyAlignment="1">
      <alignment horizontal="center" vertical="center"/>
    </xf>
    <xf numFmtId="0" fontId="50" fillId="8" borderId="0" xfId="9" applyFont="1" applyFill="1" applyAlignment="1">
      <alignment vertical="center"/>
    </xf>
    <xf numFmtId="168" fontId="51" fillId="8" borderId="19" xfId="9" applyNumberFormat="1" applyFont="1" applyFill="1" applyBorder="1" applyAlignment="1">
      <alignment horizontal="center" vertical="center"/>
    </xf>
    <xf numFmtId="0" fontId="18" fillId="0" borderId="10" xfId="9" applyFont="1" applyBorder="1" applyAlignment="1">
      <alignment horizontal="center" vertical="center"/>
    </xf>
    <xf numFmtId="0" fontId="51" fillId="5" borderId="83" xfId="9" applyFont="1" applyFill="1" applyBorder="1" applyAlignment="1">
      <alignment horizontal="center" vertical="center" wrapText="1"/>
    </xf>
    <xf numFmtId="0" fontId="51" fillId="5" borderId="14" xfId="9" applyFont="1" applyFill="1" applyBorder="1" applyAlignment="1">
      <alignment horizontal="center" vertical="center" wrapText="1"/>
    </xf>
    <xf numFmtId="0" fontId="51" fillId="5" borderId="84" xfId="9" applyFont="1" applyFill="1" applyBorder="1" applyAlignment="1">
      <alignment horizontal="center" vertical="center" wrapText="1"/>
    </xf>
    <xf numFmtId="0" fontId="51" fillId="5" borderId="7" xfId="9" applyFont="1" applyFill="1" applyBorder="1" applyAlignment="1">
      <alignment horizontal="center" vertical="center" wrapText="1"/>
    </xf>
    <xf numFmtId="0" fontId="51" fillId="5" borderId="10" xfId="9" applyFont="1" applyFill="1" applyBorder="1" applyAlignment="1">
      <alignment horizontal="center" vertical="center" wrapText="1"/>
    </xf>
    <xf numFmtId="0" fontId="51" fillId="5" borderId="12" xfId="9" applyFont="1" applyFill="1" applyBorder="1" applyAlignment="1">
      <alignment horizontal="center" vertical="center" wrapText="1"/>
    </xf>
    <xf numFmtId="0" fontId="16" fillId="0" borderId="1" xfId="9" applyFont="1" applyBorder="1" applyAlignment="1">
      <alignment horizontal="center" vertical="center"/>
    </xf>
    <xf numFmtId="0" fontId="51" fillId="0" borderId="10" xfId="9" applyFont="1" applyBorder="1" applyAlignment="1">
      <alignment horizontal="center" vertical="center"/>
    </xf>
    <xf numFmtId="0" fontId="16" fillId="0" borderId="10" xfId="9" applyFont="1" applyBorder="1" applyAlignment="1">
      <alignment vertical="center"/>
    </xf>
    <xf numFmtId="0" fontId="18" fillId="0" borderId="18" xfId="9" applyFont="1" applyBorder="1" applyAlignment="1">
      <alignment horizontal="center" vertical="center"/>
    </xf>
    <xf numFmtId="0" fontId="18" fillId="0" borderId="26" xfId="9" applyFont="1" applyBorder="1" applyAlignment="1">
      <alignment horizontal="center" vertical="center"/>
    </xf>
    <xf numFmtId="0" fontId="51" fillId="0" borderId="18" xfId="9" applyFont="1" applyBorder="1" applyAlignment="1">
      <alignment vertical="center"/>
    </xf>
    <xf numFmtId="0" fontId="51" fillId="0" borderId="26" xfId="9" applyFont="1" applyBorder="1" applyAlignment="1">
      <alignment vertical="center"/>
    </xf>
    <xf numFmtId="0" fontId="49" fillId="8" borderId="0" xfId="9" applyFont="1" applyFill="1" applyBorder="1" applyAlignment="1">
      <alignment horizontal="left" vertical="top" wrapText="1"/>
    </xf>
    <xf numFmtId="0" fontId="22" fillId="0" borderId="55" xfId="9" applyFont="1" applyBorder="1" applyAlignment="1">
      <alignment horizontal="left" vertical="center"/>
    </xf>
    <xf numFmtId="0" fontId="20" fillId="0" borderId="18" xfId="9" applyFont="1" applyBorder="1" applyAlignment="1">
      <alignment vertical="center"/>
    </xf>
    <xf numFmtId="0" fontId="20" fillId="0" borderId="26" xfId="9" applyFont="1" applyBorder="1" applyAlignment="1">
      <alignment vertical="center"/>
    </xf>
    <xf numFmtId="0" fontId="40" fillId="8" borderId="0" xfId="9" applyFont="1" applyFill="1" applyBorder="1" applyAlignment="1">
      <alignment horizontal="left" vertical="top" wrapText="1"/>
    </xf>
    <xf numFmtId="0" fontId="40" fillId="0" borderId="0" xfId="9" applyFont="1" applyBorder="1" applyAlignment="1">
      <alignment horizontal="left" vertical="center" wrapText="1"/>
    </xf>
    <xf numFmtId="0" fontId="20" fillId="6" borderId="18" xfId="9" applyFont="1" applyFill="1" applyBorder="1" applyAlignment="1" applyProtection="1">
      <alignment vertical="center"/>
      <protection locked="0"/>
    </xf>
    <xf numFmtId="0" fontId="20" fillId="6" borderId="26" xfId="9" applyFont="1" applyFill="1" applyBorder="1" applyAlignment="1" applyProtection="1">
      <alignment vertical="center"/>
      <protection locked="0"/>
    </xf>
    <xf numFmtId="0" fontId="16" fillId="0" borderId="18" xfId="9" applyFont="1" applyBorder="1" applyAlignment="1">
      <alignment vertical="center"/>
    </xf>
    <xf numFmtId="0" fontId="16" fillId="0" borderId="26" xfId="9" applyFont="1" applyBorder="1" applyAlignment="1">
      <alignment vertical="center"/>
    </xf>
    <xf numFmtId="0" fontId="22" fillId="0" borderId="31" xfId="9" applyFont="1" applyBorder="1" applyAlignment="1">
      <alignment vertical="center"/>
    </xf>
    <xf numFmtId="0" fontId="22" fillId="0" borderId="32" xfId="9" applyFont="1" applyBorder="1" applyAlignment="1">
      <alignment vertical="center"/>
    </xf>
    <xf numFmtId="0" fontId="51" fillId="8" borderId="20" xfId="9" applyFont="1" applyFill="1" applyBorder="1" applyAlignment="1">
      <alignment horizontal="center" vertical="center"/>
    </xf>
    <xf numFmtId="41" fontId="50" fillId="8" borderId="0" xfId="9" applyNumberFormat="1" applyFont="1" applyFill="1" applyAlignment="1">
      <alignment horizontal="center" vertical="center"/>
    </xf>
    <xf numFmtId="0" fontId="51" fillId="0" borderId="18" xfId="9" applyFont="1" applyBorder="1" applyAlignment="1">
      <alignment horizontal="center" vertical="center"/>
    </xf>
    <xf numFmtId="0" fontId="51" fillId="0" borderId="26" xfId="9" applyFont="1" applyBorder="1" applyAlignment="1">
      <alignment horizontal="center" vertical="center"/>
    </xf>
    <xf numFmtId="0" fontId="16" fillId="0" borderId="18" xfId="9" applyFont="1" applyBorder="1" applyAlignment="1">
      <alignment horizontal="center" vertical="center"/>
    </xf>
    <xf numFmtId="0" fontId="16" fillId="0" borderId="26" xfId="9" applyFont="1" applyBorder="1" applyAlignment="1">
      <alignment horizontal="center" vertical="center"/>
    </xf>
    <xf numFmtId="0" fontId="51" fillId="8" borderId="19" xfId="9" applyFont="1" applyFill="1" applyBorder="1" applyAlignment="1">
      <alignment horizontal="center" vertical="center"/>
    </xf>
    <xf numFmtId="0" fontId="51" fillId="5" borderId="85" xfId="9" applyFont="1" applyFill="1" applyBorder="1" applyAlignment="1">
      <alignment horizontal="center" vertical="center" wrapText="1"/>
    </xf>
    <xf numFmtId="0" fontId="51" fillId="5" borderId="86" xfId="9" applyFont="1" applyFill="1" applyBorder="1" applyAlignment="1">
      <alignment horizontal="center" vertical="center" wrapText="1"/>
    </xf>
    <xf numFmtId="0" fontId="51" fillId="5" borderId="87" xfId="9" applyFont="1" applyFill="1" applyBorder="1" applyAlignment="1">
      <alignment horizontal="center" vertical="center" wrapText="1"/>
    </xf>
    <xf numFmtId="0" fontId="51" fillId="5" borderId="27" xfId="9" applyFont="1" applyFill="1" applyBorder="1" applyAlignment="1">
      <alignment horizontal="center" vertical="center" wrapText="1"/>
    </xf>
    <xf numFmtId="0" fontId="51" fillId="5" borderId="88" xfId="9" applyFont="1" applyFill="1" applyBorder="1" applyAlignment="1">
      <alignment horizontal="center" vertical="center" wrapText="1"/>
    </xf>
    <xf numFmtId="0" fontId="51" fillId="5" borderId="28" xfId="9" applyFont="1" applyFill="1" applyBorder="1" applyAlignment="1">
      <alignment horizontal="center" vertical="center" wrapText="1"/>
    </xf>
    <xf numFmtId="0" fontId="51" fillId="5" borderId="72" xfId="9" applyFont="1" applyFill="1" applyBorder="1" applyAlignment="1">
      <alignment horizontal="center" vertical="center" wrapText="1"/>
    </xf>
    <xf numFmtId="0" fontId="51" fillId="5" borderId="30" xfId="9" applyFont="1" applyFill="1" applyBorder="1" applyAlignment="1">
      <alignment horizontal="center" vertical="center" wrapText="1"/>
    </xf>
    <xf numFmtId="0" fontId="51" fillId="5" borderId="89" xfId="9" applyFont="1" applyFill="1" applyBorder="1" applyAlignment="1">
      <alignment horizontal="center" vertical="center" wrapText="1"/>
    </xf>
    <xf numFmtId="0" fontId="16" fillId="0" borderId="90" xfId="9" applyFont="1" applyBorder="1" applyAlignment="1">
      <alignment horizontal="center" vertical="center"/>
    </xf>
    <xf numFmtId="0" fontId="16" fillId="0" borderId="91" xfId="9" applyFont="1" applyBorder="1" applyAlignment="1">
      <alignment horizontal="center" vertical="center"/>
    </xf>
    <xf numFmtId="0" fontId="20" fillId="6" borderId="10" xfId="9" applyFont="1" applyFill="1" applyBorder="1" applyAlignment="1" applyProtection="1">
      <alignment vertical="center"/>
    </xf>
    <xf numFmtId="0" fontId="8" fillId="0" borderId="18" xfId="9" applyFont="1" applyBorder="1" applyAlignment="1">
      <alignment vertical="center"/>
    </xf>
    <xf numFmtId="0" fontId="8" fillId="0" borderId="26" xfId="9" applyFont="1" applyBorder="1" applyAlignment="1">
      <alignment vertical="center"/>
    </xf>
    <xf numFmtId="0" fontId="22" fillId="0" borderId="31" xfId="9" applyFont="1" applyBorder="1" applyAlignment="1">
      <alignment horizontal="left" vertical="center"/>
    </xf>
    <xf numFmtId="0" fontId="22" fillId="0" borderId="32" xfId="9" applyFont="1" applyBorder="1" applyAlignment="1">
      <alignment horizontal="left" vertical="center"/>
    </xf>
    <xf numFmtId="0" fontId="7" fillId="0" borderId="10" xfId="9" applyFont="1" applyBorder="1" applyAlignment="1">
      <alignment vertical="center"/>
    </xf>
    <xf numFmtId="0" fontId="8" fillId="0" borderId="10" xfId="9" applyFont="1" applyBorder="1" applyAlignment="1">
      <alignment horizontal="center" vertical="center"/>
    </xf>
    <xf numFmtId="0" fontId="20" fillId="8" borderId="51" xfId="9" applyFont="1" applyFill="1" applyBorder="1"/>
    <xf numFmtId="0" fontId="20" fillId="8" borderId="19" xfId="9" applyFont="1" applyFill="1" applyBorder="1"/>
    <xf numFmtId="0" fontId="20" fillId="8" borderId="75" xfId="9" applyFont="1" applyFill="1" applyBorder="1"/>
    <xf numFmtId="0" fontId="20" fillId="8" borderId="50" xfId="9" applyFont="1" applyFill="1" applyBorder="1"/>
    <xf numFmtId="0" fontId="20" fillId="8" borderId="0" xfId="9" applyFont="1" applyFill="1" applyBorder="1"/>
    <xf numFmtId="0" fontId="20" fillId="8" borderId="72" xfId="9" applyFont="1" applyFill="1" applyBorder="1"/>
    <xf numFmtId="0" fontId="16" fillId="4" borderId="77" xfId="9" applyFont="1" applyFill="1" applyBorder="1" applyAlignment="1">
      <alignment horizontal="center"/>
    </xf>
    <xf numFmtId="0" fontId="16" fillId="4" borderId="20" xfId="9" applyFont="1" applyFill="1" applyBorder="1" applyAlignment="1">
      <alignment horizontal="center"/>
    </xf>
    <xf numFmtId="0" fontId="16" fillId="4" borderId="92" xfId="9" applyFont="1" applyFill="1" applyBorder="1" applyAlignment="1">
      <alignment horizontal="center"/>
    </xf>
    <xf numFmtId="0" fontId="51" fillId="5" borderId="4" xfId="9" applyFont="1" applyFill="1" applyBorder="1" applyAlignment="1">
      <alignment horizontal="center"/>
    </xf>
    <xf numFmtId="0" fontId="51" fillId="5" borderId="29" xfId="9" applyFont="1" applyFill="1" applyBorder="1" applyAlignment="1">
      <alignment horizontal="center"/>
    </xf>
    <xf numFmtId="0" fontId="20" fillId="8" borderId="93" xfId="9" applyFont="1" applyFill="1" applyBorder="1"/>
    <xf numFmtId="0" fontId="20" fillId="8" borderId="94" xfId="9" applyFont="1" applyFill="1" applyBorder="1"/>
    <xf numFmtId="0" fontId="20" fillId="8" borderId="95" xfId="9" applyFont="1" applyFill="1" applyBorder="1"/>
    <xf numFmtId="0" fontId="51" fillId="5" borderId="23" xfId="9" applyFont="1" applyFill="1" applyBorder="1" applyAlignment="1">
      <alignment horizontal="center" vertical="center" wrapText="1"/>
    </xf>
    <xf numFmtId="0" fontId="51" fillId="5" borderId="11" xfId="9" applyFont="1" applyFill="1" applyBorder="1" applyAlignment="1">
      <alignment horizontal="center" vertical="center" wrapText="1"/>
    </xf>
    <xf numFmtId="0" fontId="11" fillId="8" borderId="0" xfId="38" applyFont="1" applyFill="1"/>
    <xf numFmtId="0" fontId="10" fillId="8" borderId="0" xfId="38" applyFont="1" applyFill="1"/>
    <xf numFmtId="0" fontId="11" fillId="8" borderId="96" xfId="38" applyFont="1" applyFill="1" applyBorder="1" applyAlignment="1" applyProtection="1">
      <alignment vertical="center"/>
    </xf>
    <xf numFmtId="0" fontId="11" fillId="8" borderId="23" xfId="38" applyFont="1" applyFill="1" applyBorder="1" applyAlignment="1" applyProtection="1">
      <alignment vertical="center"/>
    </xf>
    <xf numFmtId="0" fontId="11" fillId="8" borderId="51" xfId="38" applyFont="1" applyFill="1" applyBorder="1" applyProtection="1"/>
    <xf numFmtId="0" fontId="11" fillId="8" borderId="19" xfId="38" applyFont="1" applyFill="1" applyBorder="1" applyProtection="1"/>
    <xf numFmtId="0" fontId="11" fillId="8" borderId="75" xfId="38" applyFont="1" applyFill="1" applyBorder="1" applyProtection="1"/>
    <xf numFmtId="0" fontId="11" fillId="8" borderId="96" xfId="38" applyFont="1" applyFill="1" applyBorder="1" applyProtection="1"/>
    <xf numFmtId="0" fontId="11" fillId="8" borderId="23" xfId="38" applyFont="1" applyFill="1" applyBorder="1" applyProtection="1"/>
    <xf numFmtId="0" fontId="51" fillId="4" borderId="77" xfId="9" applyFont="1" applyFill="1" applyBorder="1" applyAlignment="1" applyProtection="1">
      <alignment horizontal="center"/>
    </xf>
    <xf numFmtId="0" fontId="51" fillId="4" borderId="20" xfId="9" applyFont="1" applyFill="1" applyBorder="1" applyAlignment="1" applyProtection="1">
      <alignment horizontal="center"/>
    </xf>
    <xf numFmtId="0" fontId="51" fillId="4" borderId="92" xfId="9" applyFont="1" applyFill="1" applyBorder="1" applyAlignment="1" applyProtection="1">
      <alignment horizontal="center"/>
    </xf>
    <xf numFmtId="0" fontId="11" fillId="5" borderId="97" xfId="38" applyFont="1" applyFill="1" applyBorder="1" applyAlignment="1" applyProtection="1">
      <alignment horizontal="center"/>
    </xf>
    <xf numFmtId="0" fontId="11" fillId="5" borderId="39" xfId="38" applyFont="1" applyFill="1" applyBorder="1" applyAlignment="1" applyProtection="1">
      <alignment horizontal="center"/>
    </xf>
    <xf numFmtId="0" fontId="40" fillId="8" borderId="0" xfId="38" applyFont="1" applyFill="1" applyAlignment="1">
      <alignment vertical="center" wrapText="1"/>
    </xf>
    <xf numFmtId="0" fontId="49" fillId="0" borderId="0" xfId="0" applyFont="1" applyAlignment="1">
      <alignment vertical="center" wrapText="1"/>
    </xf>
    <xf numFmtId="0" fontId="49" fillId="8" borderId="0" xfId="45" applyFont="1" applyFill="1" applyAlignment="1">
      <alignment vertical="center"/>
    </xf>
    <xf numFmtId="0" fontId="51" fillId="5" borderId="62" xfId="45" applyFont="1" applyFill="1" applyBorder="1" applyAlignment="1">
      <alignment horizontal="center" vertical="center"/>
    </xf>
    <xf numFmtId="0" fontId="0" fillId="0" borderId="33" xfId="0" applyBorder="1"/>
    <xf numFmtId="0" fontId="0" fillId="0" borderId="98" xfId="0" applyBorder="1"/>
    <xf numFmtId="0" fontId="0" fillId="0" borderId="50" xfId="0" applyBorder="1"/>
    <xf numFmtId="0" fontId="0" fillId="0" borderId="0" xfId="0"/>
    <xf numFmtId="0" fontId="0" fillId="0" borderId="72" xfId="0" applyBorder="1"/>
    <xf numFmtId="0" fontId="0" fillId="0" borderId="51" xfId="0" applyBorder="1"/>
    <xf numFmtId="0" fontId="0" fillId="0" borderId="19" xfId="0" applyBorder="1"/>
    <xf numFmtId="0" fontId="0" fillId="0" borderId="75" xfId="0" applyBorder="1"/>
    <xf numFmtId="0" fontId="51" fillId="8" borderId="19" xfId="45" applyNumberFormat="1" applyFont="1" applyFill="1" applyBorder="1" applyAlignment="1">
      <alignment horizontal="center" vertical="center"/>
    </xf>
    <xf numFmtId="0" fontId="20" fillId="6" borderId="18" xfId="53" applyFont="1" applyFill="1" applyBorder="1" applyAlignment="1" applyProtection="1">
      <alignment horizontal="center" vertical="center" wrapText="1"/>
      <protection locked="0"/>
    </xf>
    <xf numFmtId="0" fontId="20" fillId="6" borderId="26" xfId="53" applyFont="1" applyFill="1" applyBorder="1" applyAlignment="1" applyProtection="1">
      <alignment horizontal="center" vertical="center" wrapText="1"/>
      <protection locked="0"/>
    </xf>
    <xf numFmtId="0" fontId="20" fillId="6" borderId="54" xfId="53" applyFont="1" applyFill="1" applyBorder="1" applyAlignment="1" applyProtection="1">
      <alignment horizontal="left" vertical="center" wrapText="1"/>
      <protection locked="0"/>
    </xf>
    <xf numFmtId="0" fontId="20" fillId="6" borderId="65" xfId="53" applyFont="1" applyFill="1" applyBorder="1" applyAlignment="1" applyProtection="1">
      <alignment horizontal="left" vertical="center" wrapText="1"/>
      <protection locked="0"/>
    </xf>
    <xf numFmtId="0" fontId="20" fillId="6" borderId="18" xfId="53" applyFont="1" applyFill="1" applyBorder="1" applyAlignment="1" applyProtection="1">
      <alignment horizontal="left" vertical="center" wrapText="1"/>
      <protection locked="0"/>
    </xf>
    <xf numFmtId="0" fontId="20" fillId="6" borderId="26" xfId="53" applyFont="1" applyFill="1" applyBorder="1" applyAlignment="1" applyProtection="1">
      <alignment horizontal="left" vertical="center" wrapText="1"/>
      <protection locked="0"/>
    </xf>
    <xf numFmtId="49" fontId="10" fillId="8" borderId="0" xfId="53" applyNumberFormat="1" applyFont="1" applyFill="1" applyBorder="1" applyAlignment="1" applyProtection="1">
      <alignment horizontal="center" vertical="center"/>
    </xf>
    <xf numFmtId="0" fontId="6" fillId="5" borderId="64" xfId="53" applyFont="1" applyFill="1" applyBorder="1" applyAlignment="1" applyProtection="1">
      <alignment horizontal="center" vertical="center" wrapText="1"/>
    </xf>
    <xf numFmtId="0" fontId="6" fillId="5" borderId="52" xfId="53" applyFont="1" applyFill="1" applyBorder="1" applyAlignment="1" applyProtection="1">
      <alignment horizontal="center" vertical="center" wrapText="1"/>
    </xf>
    <xf numFmtId="0" fontId="6" fillId="5" borderId="39" xfId="53" applyFont="1" applyFill="1" applyBorder="1" applyAlignment="1" applyProtection="1">
      <alignment horizontal="center" vertical="center"/>
    </xf>
    <xf numFmtId="0" fontId="6" fillId="5" borderId="1" xfId="53" applyFont="1" applyFill="1" applyBorder="1" applyAlignment="1" applyProtection="1">
      <alignment horizontal="center" vertical="center"/>
    </xf>
    <xf numFmtId="0" fontId="6" fillId="5" borderId="39" xfId="53" applyFont="1" applyFill="1" applyBorder="1" applyAlignment="1" applyProtection="1">
      <alignment horizontal="center" vertical="center" wrapText="1"/>
    </xf>
    <xf numFmtId="0" fontId="6" fillId="5" borderId="1" xfId="53" applyFont="1" applyFill="1" applyBorder="1" applyAlignment="1" applyProtection="1">
      <alignment horizontal="center" vertical="center" wrapText="1"/>
    </xf>
    <xf numFmtId="0" fontId="20" fillId="0" borderId="35" xfId="53" applyFont="1" applyBorder="1" applyAlignment="1" applyProtection="1">
      <alignment horizontal="left" vertical="center" wrapText="1"/>
    </xf>
    <xf numFmtId="0" fontId="20" fillId="0" borderId="37" xfId="53" applyFont="1" applyBorder="1" applyAlignment="1" applyProtection="1">
      <alignment horizontal="left" vertical="center" wrapText="1"/>
    </xf>
    <xf numFmtId="0" fontId="6" fillId="8" borderId="19" xfId="53" applyNumberFormat="1" applyFont="1" applyFill="1" applyBorder="1" applyAlignment="1" applyProtection="1">
      <alignment horizontal="center" vertical="center"/>
    </xf>
    <xf numFmtId="0" fontId="6" fillId="5" borderId="62" xfId="53" applyFont="1" applyFill="1" applyBorder="1" applyAlignment="1" applyProtection="1">
      <alignment horizontal="center" vertical="center"/>
    </xf>
    <xf numFmtId="0" fontId="6" fillId="5" borderId="33" xfId="53" applyFont="1" applyFill="1" applyBorder="1" applyAlignment="1" applyProtection="1">
      <alignment horizontal="center" vertical="center"/>
    </xf>
    <xf numFmtId="0" fontId="6" fillId="5" borderId="98" xfId="53" applyFont="1" applyFill="1" applyBorder="1" applyAlignment="1" applyProtection="1">
      <alignment horizontal="center" vertical="center"/>
    </xf>
    <xf numFmtId="0" fontId="6" fillId="5" borderId="50" xfId="53" applyFont="1" applyFill="1" applyBorder="1" applyAlignment="1" applyProtection="1">
      <alignment horizontal="center" vertical="center"/>
    </xf>
    <xf numFmtId="0" fontId="6" fillId="5" borderId="0" xfId="53" applyFont="1" applyFill="1" applyBorder="1" applyAlignment="1" applyProtection="1">
      <alignment horizontal="center" vertical="center"/>
    </xf>
    <xf numFmtId="0" fontId="6" fillId="5" borderId="72" xfId="53" applyFont="1" applyFill="1" applyBorder="1" applyAlignment="1" applyProtection="1">
      <alignment horizontal="center" vertical="center"/>
    </xf>
    <xf numFmtId="0" fontId="6" fillId="5" borderId="82" xfId="53" applyFont="1" applyFill="1" applyBorder="1" applyAlignment="1" applyProtection="1">
      <alignment horizontal="center" vertical="center"/>
    </xf>
    <xf numFmtId="0" fontId="6" fillId="5" borderId="46" xfId="53" applyFont="1" applyFill="1" applyBorder="1" applyAlignment="1" applyProtection="1">
      <alignment horizontal="center" vertical="center"/>
    </xf>
    <xf numFmtId="0" fontId="6" fillId="5" borderId="89" xfId="53" applyFont="1" applyFill="1" applyBorder="1" applyAlignment="1" applyProtection="1">
      <alignment horizontal="center" vertical="center"/>
    </xf>
    <xf numFmtId="0" fontId="16" fillId="8" borderId="0" xfId="53" applyFont="1" applyFill="1" applyBorder="1" applyAlignment="1" applyProtection="1">
      <alignment horizontal="center" vertical="center"/>
    </xf>
    <xf numFmtId="0" fontId="5" fillId="8" borderId="0" xfId="53" applyFont="1" applyFill="1" applyBorder="1" applyAlignment="1" applyProtection="1">
      <alignment horizontal="left" vertical="center"/>
    </xf>
    <xf numFmtId="0" fontId="6" fillId="8" borderId="20" xfId="53" applyFont="1" applyFill="1" applyBorder="1" applyAlignment="1" applyProtection="1">
      <alignment horizontal="center" vertical="center"/>
    </xf>
    <xf numFmtId="0" fontId="7" fillId="8" borderId="19" xfId="53" applyFont="1" applyFill="1" applyBorder="1" applyAlignment="1" applyProtection="1">
      <alignment horizontal="left" vertical="center"/>
    </xf>
    <xf numFmtId="0" fontId="4" fillId="6" borderId="18" xfId="53" applyFont="1" applyFill="1" applyBorder="1" applyAlignment="1" applyProtection="1">
      <alignment horizontal="left" vertical="center" wrapText="1" shrinkToFit="1"/>
      <protection locked="0"/>
    </xf>
    <xf numFmtId="0" fontId="4" fillId="6" borderId="26" xfId="53" applyFont="1" applyFill="1" applyBorder="1" applyAlignment="1" applyProtection="1">
      <alignment horizontal="left" vertical="center" wrapText="1" shrinkToFit="1"/>
      <protection locked="0"/>
    </xf>
    <xf numFmtId="0" fontId="6" fillId="5" borderId="99" xfId="53" applyFont="1" applyFill="1" applyBorder="1" applyAlignment="1" applyProtection="1">
      <alignment horizontal="center" vertical="center"/>
    </xf>
    <xf numFmtId="0" fontId="6" fillId="5" borderId="54" xfId="53" applyFont="1" applyFill="1" applyBorder="1" applyAlignment="1" applyProtection="1">
      <alignment horizontal="center" vertical="center"/>
    </xf>
    <xf numFmtId="0" fontId="6" fillId="5" borderId="65" xfId="53" applyFont="1" applyFill="1" applyBorder="1" applyAlignment="1" applyProtection="1">
      <alignment horizontal="center" vertical="center"/>
    </xf>
    <xf numFmtId="0" fontId="6" fillId="5" borderId="100" xfId="53" applyFont="1" applyFill="1" applyBorder="1" applyAlignment="1" applyProtection="1">
      <alignment horizontal="center" vertical="center"/>
    </xf>
    <xf numFmtId="0" fontId="6" fillId="5" borderId="67" xfId="53" applyFont="1" applyFill="1" applyBorder="1" applyAlignment="1" applyProtection="1">
      <alignment horizontal="center" vertical="center"/>
    </xf>
    <xf numFmtId="0" fontId="4" fillId="2" borderId="35" xfId="53" applyFont="1" applyFill="1" applyBorder="1" applyAlignment="1" applyProtection="1">
      <alignment horizontal="left" vertical="center"/>
    </xf>
    <xf numFmtId="0" fontId="4" fillId="2" borderId="37" xfId="53" applyFont="1" applyFill="1" applyBorder="1" applyAlignment="1" applyProtection="1">
      <alignment horizontal="left" vertical="center"/>
    </xf>
    <xf numFmtId="0" fontId="4" fillId="6" borderId="18" xfId="53" applyFont="1" applyFill="1" applyBorder="1" applyAlignment="1" applyProtection="1">
      <alignment horizontal="center" vertical="center" wrapText="1" shrinkToFit="1"/>
      <protection locked="0"/>
    </xf>
    <xf numFmtId="0" fontId="4" fillId="6" borderId="26" xfId="53" applyFont="1" applyFill="1" applyBorder="1" applyAlignment="1" applyProtection="1">
      <alignment horizontal="center" vertical="center" wrapText="1" shrinkToFit="1"/>
      <protection locked="0"/>
    </xf>
    <xf numFmtId="0" fontId="20" fillId="6" borderId="18" xfId="8" applyFont="1" applyFill="1" applyBorder="1" applyAlignment="1" applyProtection="1">
      <alignment horizontal="left" vertical="center"/>
      <protection locked="0"/>
    </xf>
    <xf numFmtId="0" fontId="20" fillId="6" borderId="69" xfId="8" applyFont="1" applyFill="1" applyBorder="1" applyAlignment="1" applyProtection="1">
      <alignment horizontal="left" vertical="center"/>
      <protection locked="0"/>
    </xf>
    <xf numFmtId="0" fontId="20" fillId="6" borderId="26" xfId="8" applyFont="1" applyFill="1" applyBorder="1" applyAlignment="1" applyProtection="1">
      <alignment horizontal="left" vertical="center"/>
      <protection locked="0"/>
    </xf>
    <xf numFmtId="0" fontId="20" fillId="0" borderId="18" xfId="8" applyFont="1" applyFill="1" applyBorder="1" applyAlignment="1" applyProtection="1">
      <alignment horizontal="left" vertical="center" indent="1"/>
    </xf>
    <xf numFmtId="0" fontId="20" fillId="0" borderId="69" xfId="8" applyFont="1" applyFill="1" applyBorder="1" applyAlignment="1" applyProtection="1">
      <alignment horizontal="left" vertical="center" indent="1"/>
    </xf>
    <xf numFmtId="0" fontId="20" fillId="0" borderId="26" xfId="8" applyFont="1" applyFill="1" applyBorder="1" applyAlignment="1" applyProtection="1">
      <alignment horizontal="left" vertical="center" indent="1"/>
    </xf>
    <xf numFmtId="0" fontId="16" fillId="0" borderId="35" xfId="8" applyFont="1" applyBorder="1" applyAlignment="1" applyProtection="1">
      <alignment horizontal="left" vertical="center"/>
    </xf>
    <xf numFmtId="0" fontId="16" fillId="0" borderId="36" xfId="8" applyFont="1" applyBorder="1" applyAlignment="1" applyProtection="1">
      <alignment horizontal="left" vertical="center"/>
    </xf>
    <xf numFmtId="0" fontId="16" fillId="0" borderId="37" xfId="8" applyFont="1" applyBorder="1" applyAlignment="1" applyProtection="1">
      <alignment horizontal="left" vertical="center"/>
    </xf>
    <xf numFmtId="10" fontId="20" fillId="6" borderId="18" xfId="8" applyNumberFormat="1" applyFont="1" applyFill="1" applyBorder="1" applyAlignment="1" applyProtection="1">
      <alignment horizontal="left" vertical="center"/>
      <protection locked="0"/>
    </xf>
    <xf numFmtId="10" fontId="20" fillId="6" borderId="69" xfId="8" applyNumberFormat="1" applyFont="1" applyFill="1" applyBorder="1" applyAlignment="1" applyProtection="1">
      <alignment horizontal="left" vertical="center"/>
      <protection locked="0"/>
    </xf>
    <xf numFmtId="10" fontId="20" fillId="6" borderId="26" xfId="8" applyNumberFormat="1" applyFont="1" applyFill="1" applyBorder="1" applyAlignment="1" applyProtection="1">
      <alignment horizontal="left" vertical="center"/>
      <protection locked="0"/>
    </xf>
    <xf numFmtId="0" fontId="6" fillId="5" borderId="100" xfId="8" applyFont="1" applyFill="1" applyBorder="1" applyAlignment="1" applyProtection="1">
      <alignment horizontal="center" vertical="center"/>
    </xf>
    <xf numFmtId="0" fontId="6" fillId="5" borderId="101" xfId="8" applyFont="1" applyFill="1" applyBorder="1" applyAlignment="1" applyProtection="1">
      <alignment horizontal="center" vertical="center"/>
    </xf>
    <xf numFmtId="0" fontId="6" fillId="5" borderId="67" xfId="8" applyFont="1" applyFill="1" applyBorder="1" applyAlignment="1" applyProtection="1">
      <alignment horizontal="center" vertical="center"/>
    </xf>
    <xf numFmtId="0" fontId="5" fillId="5" borderId="103" xfId="8" applyFont="1" applyFill="1" applyBorder="1" applyAlignment="1" applyProtection="1">
      <alignment horizontal="center" vertical="center"/>
    </xf>
    <xf numFmtId="0" fontId="5" fillId="5" borderId="104" xfId="8" applyFont="1" applyFill="1" applyBorder="1" applyAlignment="1" applyProtection="1">
      <alignment horizontal="center" vertical="center"/>
    </xf>
    <xf numFmtId="0" fontId="5" fillId="5" borderId="105" xfId="8" applyFont="1" applyFill="1" applyBorder="1" applyAlignment="1" applyProtection="1">
      <alignment horizontal="center" vertical="center"/>
    </xf>
    <xf numFmtId="0" fontId="5" fillId="8" borderId="0" xfId="8" applyFont="1" applyFill="1" applyAlignment="1" applyProtection="1">
      <alignment horizontal="left" vertical="center"/>
    </xf>
    <xf numFmtId="0" fontId="5" fillId="5" borderId="54" xfId="8" applyFont="1" applyFill="1" applyBorder="1" applyAlignment="1" applyProtection="1">
      <alignment horizontal="center" vertical="center"/>
    </xf>
    <xf numFmtId="0" fontId="5" fillId="5" borderId="68" xfId="8" applyFont="1" applyFill="1" applyBorder="1" applyAlignment="1" applyProtection="1">
      <alignment horizontal="center" vertical="center"/>
    </xf>
    <xf numFmtId="0" fontId="5" fillId="5" borderId="65" xfId="8" applyFont="1" applyFill="1" applyBorder="1" applyAlignment="1" applyProtection="1">
      <alignment horizontal="center" vertical="center"/>
    </xf>
    <xf numFmtId="0" fontId="20" fillId="6" borderId="90" xfId="8" applyFont="1" applyFill="1" applyBorder="1" applyAlignment="1" applyProtection="1">
      <alignment horizontal="center" vertical="center"/>
      <protection locked="0"/>
    </xf>
    <xf numFmtId="0" fontId="20" fillId="6" borderId="102" xfId="8" applyFont="1" applyFill="1" applyBorder="1" applyAlignment="1" applyProtection="1">
      <alignment horizontal="center" vertical="center"/>
      <protection locked="0"/>
    </xf>
    <xf numFmtId="0" fontId="20" fillId="6" borderId="91" xfId="8" applyFont="1" applyFill="1" applyBorder="1" applyAlignment="1" applyProtection="1">
      <alignment horizontal="center" vertical="center"/>
      <protection locked="0"/>
    </xf>
    <xf numFmtId="0" fontId="16" fillId="8" borderId="0" xfId="8" applyFont="1" applyFill="1" applyBorder="1" applyAlignment="1" applyProtection="1">
      <alignment horizontal="center" vertical="center"/>
    </xf>
    <xf numFmtId="0" fontId="20" fillId="0" borderId="18" xfId="8" applyFont="1" applyFill="1" applyBorder="1" applyAlignment="1" applyProtection="1">
      <alignment horizontal="left" vertical="center"/>
    </xf>
    <xf numFmtId="0" fontId="20" fillId="0" borderId="69" xfId="8" applyFont="1" applyFill="1" applyBorder="1" applyAlignment="1" applyProtection="1">
      <alignment horizontal="left" vertical="center"/>
    </xf>
    <xf numFmtId="0" fontId="20" fillId="0" borderId="26" xfId="8" applyFont="1" applyFill="1" applyBorder="1" applyAlignment="1" applyProtection="1">
      <alignment horizontal="left" vertical="center"/>
    </xf>
    <xf numFmtId="0" fontId="20" fillId="0" borderId="90" xfId="8" applyFont="1" applyFill="1" applyBorder="1" applyAlignment="1" applyProtection="1">
      <alignment horizontal="left" vertical="center"/>
    </xf>
    <xf numFmtId="0" fontId="20" fillId="0" borderId="102" xfId="8" applyFont="1" applyFill="1" applyBorder="1" applyAlignment="1" applyProtection="1">
      <alignment horizontal="left" vertical="center"/>
    </xf>
    <xf numFmtId="0" fontId="20" fillId="0" borderId="91" xfId="8" applyFont="1" applyFill="1" applyBorder="1" applyAlignment="1" applyProtection="1">
      <alignment horizontal="left" vertical="center"/>
    </xf>
    <xf numFmtId="0" fontId="5" fillId="8" borderId="0" xfId="59" applyFont="1" applyFill="1" applyBorder="1" applyAlignment="1" applyProtection="1">
      <alignment horizontal="left" vertical="center"/>
    </xf>
    <xf numFmtId="0" fontId="6" fillId="8" borderId="19" xfId="59" applyNumberFormat="1" applyFont="1" applyFill="1" applyBorder="1" applyAlignment="1" applyProtection="1">
      <alignment horizontal="center" vertical="center"/>
    </xf>
    <xf numFmtId="0" fontId="6" fillId="8" borderId="20" xfId="59" applyFont="1" applyFill="1" applyBorder="1" applyAlignment="1" applyProtection="1">
      <alignment horizontal="center" vertical="center"/>
    </xf>
    <xf numFmtId="41" fontId="37" fillId="8" borderId="0" xfId="64" applyNumberFormat="1" applyFont="1" applyFill="1" applyAlignment="1">
      <alignment horizontal="center" vertical="center"/>
    </xf>
    <xf numFmtId="0" fontId="0" fillId="0" borderId="0" xfId="0" applyFont="1" applyBorder="1" applyAlignment="1">
      <alignment horizontal="left"/>
    </xf>
    <xf numFmtId="0" fontId="55" fillId="0" borderId="115" xfId="0" applyFont="1" applyBorder="1" applyAlignment="1">
      <alignment horizontal="center"/>
    </xf>
    <xf numFmtId="0" fontId="55" fillId="0" borderId="104" xfId="0" applyFont="1" applyBorder="1" applyAlignment="1">
      <alignment horizontal="center"/>
    </xf>
    <xf numFmtId="0" fontId="0" fillId="8" borderId="0" xfId="0" applyFill="1" applyAlignment="1">
      <alignment horizontal="left"/>
    </xf>
    <xf numFmtId="0" fontId="5" fillId="8" borderId="0" xfId="64" applyFont="1" applyFill="1" applyBorder="1" applyAlignment="1">
      <alignment horizontal="left" vertical="center"/>
    </xf>
    <xf numFmtId="0" fontId="0" fillId="8" borderId="0" xfId="0" applyFill="1" applyAlignment="1">
      <alignment horizontal="left" wrapText="1"/>
    </xf>
    <xf numFmtId="41" fontId="3" fillId="6" borderId="107" xfId="64" applyNumberFormat="1" applyFont="1" applyFill="1" applyBorder="1" applyAlignment="1">
      <alignment horizontal="center" vertical="center"/>
    </xf>
    <xf numFmtId="41" fontId="3" fillId="6" borderId="109" xfId="64" applyNumberFormat="1" applyFont="1" applyFill="1" applyBorder="1" applyAlignment="1">
      <alignment horizontal="center" vertical="center"/>
    </xf>
    <xf numFmtId="41" fontId="3" fillId="6" borderId="107" xfId="64" applyNumberFormat="1" applyFont="1" applyFill="1" applyBorder="1" applyAlignment="1">
      <alignment horizontal="left" vertical="center"/>
    </xf>
    <xf numFmtId="41" fontId="3" fillId="6" borderId="36" xfId="64" applyNumberFormat="1" applyFont="1" applyFill="1" applyBorder="1" applyAlignment="1">
      <alignment horizontal="left" vertical="center"/>
    </xf>
    <xf numFmtId="41" fontId="3" fillId="6" borderId="109" xfId="64" applyNumberFormat="1" applyFont="1" applyFill="1" applyBorder="1" applyAlignment="1">
      <alignment horizontal="left" vertical="center"/>
    </xf>
    <xf numFmtId="41" fontId="3" fillId="6" borderId="106" xfId="64" quotePrefix="1" applyNumberFormat="1" applyFont="1" applyFill="1" applyBorder="1" applyAlignment="1">
      <alignment horizontal="center" vertical="center"/>
    </xf>
    <xf numFmtId="41" fontId="3" fillId="6" borderId="78" xfId="64" quotePrefix="1" applyNumberFormat="1" applyFont="1" applyFill="1" applyBorder="1" applyAlignment="1">
      <alignment horizontal="center" vertical="center"/>
    </xf>
    <xf numFmtId="41" fontId="3" fillId="6" borderId="106" xfId="64" applyNumberFormat="1" applyFont="1" applyFill="1" applyBorder="1" applyAlignment="1">
      <alignment horizontal="center" vertical="center"/>
    </xf>
    <xf numFmtId="41" fontId="3" fillId="6" borderId="69" xfId="64" applyNumberFormat="1" applyFont="1" applyFill="1" applyBorder="1" applyAlignment="1">
      <alignment horizontal="center" vertical="center"/>
    </xf>
    <xf numFmtId="41" fontId="3" fillId="6" borderId="78" xfId="64" applyNumberFormat="1" applyFont="1" applyFill="1" applyBorder="1" applyAlignment="1">
      <alignment horizontal="center" vertical="center"/>
    </xf>
    <xf numFmtId="41" fontId="3" fillId="6" borderId="26" xfId="64" applyNumberFormat="1" applyFont="1" applyFill="1" applyBorder="1" applyAlignment="1">
      <alignment horizontal="center" vertical="center"/>
    </xf>
    <xf numFmtId="41" fontId="3" fillId="6" borderId="36" xfId="64" applyNumberFormat="1" applyFont="1" applyFill="1" applyBorder="1" applyAlignment="1">
      <alignment horizontal="center" vertical="center"/>
    </xf>
    <xf numFmtId="41" fontId="3" fillId="6" borderId="37" xfId="64" applyNumberFormat="1" applyFont="1" applyFill="1" applyBorder="1" applyAlignment="1">
      <alignment horizontal="center" vertical="center"/>
    </xf>
    <xf numFmtId="41" fontId="42" fillId="8" borderId="19" xfId="64" applyNumberFormat="1" applyFont="1" applyFill="1" applyBorder="1" applyAlignment="1">
      <alignment horizontal="center" vertical="center"/>
    </xf>
    <xf numFmtId="41" fontId="42" fillId="5" borderId="80" xfId="64" applyNumberFormat="1" applyFont="1" applyFill="1" applyBorder="1" applyAlignment="1">
      <alignment horizontal="center" vertical="center"/>
    </xf>
    <xf numFmtId="41" fontId="42" fillId="5" borderId="110" xfId="64" applyNumberFormat="1" applyFont="1" applyFill="1" applyBorder="1" applyAlignment="1">
      <alignment horizontal="center" vertical="center"/>
    </xf>
    <xf numFmtId="0" fontId="42" fillId="5" borderId="80" xfId="64" applyFont="1" applyFill="1" applyBorder="1" applyAlignment="1">
      <alignment horizontal="center" vertical="center"/>
    </xf>
    <xf numFmtId="0" fontId="42" fillId="5" borderId="81" xfId="64" applyFont="1" applyFill="1" applyBorder="1" applyAlignment="1">
      <alignment horizontal="center" vertical="center"/>
    </xf>
    <xf numFmtId="0" fontId="42" fillId="5" borderId="110" xfId="64" applyFont="1" applyFill="1" applyBorder="1" applyAlignment="1">
      <alignment horizontal="center" vertical="center"/>
    </xf>
    <xf numFmtId="41" fontId="3" fillId="6" borderId="111" xfId="64" quotePrefix="1" applyNumberFormat="1" applyFont="1" applyFill="1" applyBorder="1" applyAlignment="1">
      <alignment horizontal="center" vertical="center"/>
    </xf>
    <xf numFmtId="41" fontId="3" fillId="6" borderId="112" xfId="64" quotePrefix="1" applyNumberFormat="1" applyFont="1" applyFill="1" applyBorder="1" applyAlignment="1">
      <alignment horizontal="center" vertical="center"/>
    </xf>
    <xf numFmtId="41" fontId="3" fillId="6" borderId="111" xfId="64" applyNumberFormat="1" applyFont="1" applyFill="1" applyBorder="1" applyAlignment="1">
      <alignment horizontal="center" vertical="center"/>
    </xf>
    <xf numFmtId="41" fontId="3" fillId="6" borderId="102" xfId="64" applyNumberFormat="1" applyFont="1" applyFill="1" applyBorder="1" applyAlignment="1">
      <alignment horizontal="center" vertical="center"/>
    </xf>
    <xf numFmtId="41" fontId="3" fillId="6" borderId="112" xfId="64" applyNumberFormat="1" applyFont="1" applyFill="1" applyBorder="1" applyAlignment="1">
      <alignment horizontal="center" vertical="center"/>
    </xf>
    <xf numFmtId="0" fontId="42" fillId="5" borderId="108" xfId="64" applyFont="1" applyFill="1" applyBorder="1" applyAlignment="1">
      <alignment horizontal="center" vertical="center"/>
    </xf>
    <xf numFmtId="0" fontId="42" fillId="8" borderId="0" xfId="64" applyFont="1" applyFill="1" applyBorder="1" applyAlignment="1">
      <alignment horizontal="center" vertical="center"/>
    </xf>
    <xf numFmtId="0" fontId="10" fillId="8" borderId="0" xfId="64" applyFont="1" applyFill="1" applyBorder="1" applyAlignment="1">
      <alignment horizontal="left" vertical="center"/>
    </xf>
  </cellXfs>
  <cellStyles count="80">
    <cellStyle name="60% - Accent1 10" xfId="60" xr:uid="{00000000-0005-0000-0000-000000000000}"/>
    <cellStyle name="60% - Accent1 11" xfId="65" xr:uid="{00000000-0005-0000-0000-000001000000}"/>
    <cellStyle name="60% - Accent1 2" xfId="2" xr:uid="{00000000-0005-0000-0000-000002000000}"/>
    <cellStyle name="60% - Accent1 3" xfId="11" xr:uid="{00000000-0005-0000-0000-000003000000}"/>
    <cellStyle name="60% - Accent1 4" xfId="18" xr:uid="{00000000-0005-0000-0000-000004000000}"/>
    <cellStyle name="60% - Accent1 5" xfId="25" xr:uid="{00000000-0005-0000-0000-000005000000}"/>
    <cellStyle name="60% - Accent1 6" xfId="32" xr:uid="{00000000-0005-0000-0000-000006000000}"/>
    <cellStyle name="60% - Accent1 7" xfId="39" xr:uid="{00000000-0005-0000-0000-000007000000}"/>
    <cellStyle name="60% - Accent1 8" xfId="46" xr:uid="{00000000-0005-0000-0000-000008000000}"/>
    <cellStyle name="60% - Accent1 9" xfId="54" xr:uid="{00000000-0005-0000-0000-000009000000}"/>
    <cellStyle name="60% - Accent3 10" xfId="61" xr:uid="{00000000-0005-0000-0000-00000A000000}"/>
    <cellStyle name="60% - Accent3 11" xfId="66" xr:uid="{00000000-0005-0000-0000-00000B000000}"/>
    <cellStyle name="60% - Accent3 2" xfId="3" xr:uid="{00000000-0005-0000-0000-00000C000000}"/>
    <cellStyle name="60% - Accent3 3" xfId="12" xr:uid="{00000000-0005-0000-0000-00000D000000}"/>
    <cellStyle name="60% - Accent3 4" xfId="19" xr:uid="{00000000-0005-0000-0000-00000E000000}"/>
    <cellStyle name="60% - Accent3 5" xfId="26" xr:uid="{00000000-0005-0000-0000-00000F000000}"/>
    <cellStyle name="60% - Accent3 6" xfId="33" xr:uid="{00000000-0005-0000-0000-000010000000}"/>
    <cellStyle name="60% - Accent3 7" xfId="40" xr:uid="{00000000-0005-0000-0000-000011000000}"/>
    <cellStyle name="60% - Accent3 8" xfId="47" xr:uid="{00000000-0005-0000-0000-000012000000}"/>
    <cellStyle name="60% - Accent3 9" xfId="55" xr:uid="{00000000-0005-0000-0000-000013000000}"/>
    <cellStyle name="Comma 2" xfId="4" xr:uid="{00000000-0005-0000-0000-000014000000}"/>
    <cellStyle name="Comma 2 2" xfId="13" xr:uid="{00000000-0005-0000-0000-000015000000}"/>
    <cellStyle name="Comma 2 3" xfId="20" xr:uid="{00000000-0005-0000-0000-000016000000}"/>
    <cellStyle name="Comma 2 4" xfId="27" xr:uid="{00000000-0005-0000-0000-000017000000}"/>
    <cellStyle name="Comma 2 5" xfId="34" xr:uid="{00000000-0005-0000-0000-000018000000}"/>
    <cellStyle name="Comma 2 6" xfId="41" xr:uid="{00000000-0005-0000-0000-000019000000}"/>
    <cellStyle name="Comma 2 7" xfId="48" xr:uid="{00000000-0005-0000-0000-00001A000000}"/>
    <cellStyle name="Currency" xfId="69" builtinId="4"/>
    <cellStyle name="Currency 2 10" xfId="62" xr:uid="{00000000-0005-0000-0000-00001C000000}"/>
    <cellStyle name="Currency 2 11" xfId="67" xr:uid="{00000000-0005-0000-0000-00001D000000}"/>
    <cellStyle name="Currency 2 2" xfId="5" xr:uid="{00000000-0005-0000-0000-00001E000000}"/>
    <cellStyle name="Currency 2 3" xfId="14" xr:uid="{00000000-0005-0000-0000-00001F000000}"/>
    <cellStyle name="Currency 2 4" xfId="21" xr:uid="{00000000-0005-0000-0000-000020000000}"/>
    <cellStyle name="Currency 2 5" xfId="28" xr:uid="{00000000-0005-0000-0000-000021000000}"/>
    <cellStyle name="Currency 2 6" xfId="35" xr:uid="{00000000-0005-0000-0000-000022000000}"/>
    <cellStyle name="Currency 2 7" xfId="42" xr:uid="{00000000-0005-0000-0000-000023000000}"/>
    <cellStyle name="Currency 2 8" xfId="50" xr:uid="{00000000-0005-0000-0000-000024000000}"/>
    <cellStyle name="Currency 2 9" xfId="57" xr:uid="{00000000-0005-0000-0000-000025000000}"/>
    <cellStyle name="Currency 8" xfId="49" xr:uid="{00000000-0005-0000-0000-000026000000}"/>
    <cellStyle name="Currency 9" xfId="56" xr:uid="{00000000-0005-0000-0000-000027000000}"/>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Hyperlink" xfId="6" builtinId="8"/>
    <cellStyle name="Normal" xfId="0" builtinId="0"/>
    <cellStyle name="Normal 10" xfId="53" xr:uid="{00000000-0005-0000-0000-000033000000}"/>
    <cellStyle name="Normal 11" xfId="59" xr:uid="{00000000-0005-0000-0000-000034000000}"/>
    <cellStyle name="Normal 12" xfId="64" xr:uid="{00000000-0005-0000-0000-000035000000}"/>
    <cellStyle name="Normal 2" xfId="1" xr:uid="{00000000-0005-0000-0000-000036000000}"/>
    <cellStyle name="Normal 2 10" xfId="63" xr:uid="{00000000-0005-0000-0000-000037000000}"/>
    <cellStyle name="Normal 2 11" xfId="68" xr:uid="{00000000-0005-0000-0000-000038000000}"/>
    <cellStyle name="Normal 2 2" xfId="7" xr:uid="{00000000-0005-0000-0000-000039000000}"/>
    <cellStyle name="Normal 2 3" xfId="15" xr:uid="{00000000-0005-0000-0000-00003A000000}"/>
    <cellStyle name="Normal 2 4" xfId="22" xr:uid="{00000000-0005-0000-0000-00003B000000}"/>
    <cellStyle name="Normal 2 5" xfId="29" xr:uid="{00000000-0005-0000-0000-00003C000000}"/>
    <cellStyle name="Normal 2 6" xfId="36" xr:uid="{00000000-0005-0000-0000-00003D000000}"/>
    <cellStyle name="Normal 2 7" xfId="43" xr:uid="{00000000-0005-0000-0000-00003E000000}"/>
    <cellStyle name="Normal 2 8" xfId="51" xr:uid="{00000000-0005-0000-0000-00003F000000}"/>
    <cellStyle name="Normal 2 9" xfId="58" xr:uid="{00000000-0005-0000-0000-000040000000}"/>
    <cellStyle name="Normal 3" xfId="8" xr:uid="{00000000-0005-0000-0000-000041000000}"/>
    <cellStyle name="Normal 3 2" xfId="16" xr:uid="{00000000-0005-0000-0000-000042000000}"/>
    <cellStyle name="Normal 3 3" xfId="23" xr:uid="{00000000-0005-0000-0000-000043000000}"/>
    <cellStyle name="Normal 3 4" xfId="30" xr:uid="{00000000-0005-0000-0000-000044000000}"/>
    <cellStyle name="Normal 3 5" xfId="37" xr:uid="{00000000-0005-0000-0000-000045000000}"/>
    <cellStyle name="Normal 3 6" xfId="44" xr:uid="{00000000-0005-0000-0000-000046000000}"/>
    <cellStyle name="Normal 3 7" xfId="52" xr:uid="{00000000-0005-0000-0000-000047000000}"/>
    <cellStyle name="Normal 4" xfId="10" xr:uid="{00000000-0005-0000-0000-000048000000}"/>
    <cellStyle name="Normal 5" xfId="17" xr:uid="{00000000-0005-0000-0000-000049000000}"/>
    <cellStyle name="Normal 6" xfId="24" xr:uid="{00000000-0005-0000-0000-00004A000000}"/>
    <cellStyle name="Normal 7" xfId="31" xr:uid="{00000000-0005-0000-0000-00004B000000}"/>
    <cellStyle name="Normal 8" xfId="38" xr:uid="{00000000-0005-0000-0000-00004C000000}"/>
    <cellStyle name="Normal 9" xfId="45" xr:uid="{00000000-0005-0000-0000-00004D000000}"/>
    <cellStyle name="Normal_S10-1(1)" xfId="9" xr:uid="{00000000-0005-0000-0000-00004E000000}"/>
    <cellStyle name="Percent" xfId="70"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82</xdr:row>
      <xdr:rowOff>1</xdr:rowOff>
    </xdr:from>
    <xdr:to>
      <xdr:col>6</xdr:col>
      <xdr:colOff>1191295</xdr:colOff>
      <xdr:row>87</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rot="10800000" flipV="1">
          <a:off x="0" y="16892790"/>
          <a:ext cx="8167351" cy="944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strike="noStrike">
              <a:solidFill>
                <a:srgbClr val="0070C0"/>
              </a:solidFill>
              <a:effectLst/>
              <a:latin typeface="Arial"/>
            </a:rPr>
            <a:t>(A)</a:t>
          </a:r>
          <a:r>
            <a:rPr lang="en-US"/>
            <a:t> </a:t>
          </a:r>
          <a:r>
            <a:rPr lang="en-US" sz="1100" b="1" i="0" u="none" strike="noStrike">
              <a:solidFill>
                <a:srgbClr val="FF0000"/>
              </a:solidFill>
              <a:effectLst/>
              <a:latin typeface="Arial"/>
            </a:rPr>
            <a:t>REMINDER THAT THE AMOUNTS FROM SCH 6 , COLUMNS 4 AND 7 MUST BE MANUALLY TRANSFERRED TO THIS COLUMN</a:t>
          </a:r>
        </a:p>
        <a:p>
          <a:r>
            <a:rPr lang="en-US"/>
            <a:t> </a:t>
          </a:r>
          <a:r>
            <a:rPr lang="en-US" sz="1000" b="1" i="0" u="none" strike="noStrike">
              <a:solidFill>
                <a:srgbClr val="0070C0"/>
              </a:solidFill>
              <a:effectLst/>
              <a:latin typeface="Arial"/>
            </a:rPr>
            <a:t>(B)</a:t>
          </a:r>
          <a:r>
            <a:rPr lang="en-US"/>
            <a:t> </a:t>
          </a:r>
          <a:r>
            <a:rPr lang="en-US" sz="1100" b="1" i="0" u="none" strike="noStrike">
              <a:solidFill>
                <a:srgbClr val="FF0000"/>
              </a:solidFill>
              <a:effectLst/>
              <a:latin typeface="Arial"/>
            </a:rPr>
            <a:t>REMINDER THAT THE AMOUNTS FROM SCH 7 , COLUMN 1 MUST BE MANUALLY TRANSFERRED TO THIS COLUMN</a:t>
          </a:r>
          <a:r>
            <a:rPr lang="en-US"/>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PProvidersReports@ahca.myflorida.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61"/>
  <sheetViews>
    <sheetView showGridLines="0" tabSelected="1" showWhiteSpace="0" zoomScale="130" zoomScaleNormal="130" zoomScalePageLayoutView="90" workbookViewId="0">
      <selection activeCell="D22" sqref="D22"/>
    </sheetView>
  </sheetViews>
  <sheetFormatPr defaultColWidth="8.85546875" defaultRowHeight="15"/>
  <cols>
    <col min="1" max="1" width="58.7109375" customWidth="1"/>
    <col min="2" max="2" width="9.42578125" customWidth="1"/>
    <col min="3" max="3" width="19.140625" customWidth="1"/>
    <col min="4" max="4" width="31.7109375" customWidth="1"/>
    <col min="6" max="6" width="32.140625" customWidth="1"/>
    <col min="7" max="7" width="7.42578125" customWidth="1"/>
  </cols>
  <sheetData>
    <row r="1" spans="1:10" ht="15.75">
      <c r="A1" s="545" t="s">
        <v>284</v>
      </c>
      <c r="B1" s="545"/>
      <c r="C1" s="545"/>
      <c r="D1" s="545"/>
      <c r="E1" s="545"/>
      <c r="F1" s="545"/>
      <c r="G1" s="545"/>
      <c r="H1" s="545"/>
      <c r="I1" t="s">
        <v>7</v>
      </c>
      <c r="J1" t="s">
        <v>7</v>
      </c>
    </row>
    <row r="2" spans="1:10" ht="15.75">
      <c r="A2" s="546" t="s">
        <v>290</v>
      </c>
      <c r="B2" s="546"/>
      <c r="C2" s="546"/>
      <c r="D2" s="546"/>
      <c r="E2" s="546"/>
      <c r="F2" s="546"/>
      <c r="G2" s="546"/>
      <c r="H2" s="546"/>
    </row>
    <row r="3" spans="1:10" ht="15.75">
      <c r="A3" s="547" t="s">
        <v>317</v>
      </c>
      <c r="B3" s="547"/>
      <c r="C3" s="547"/>
      <c r="D3" s="547"/>
      <c r="E3" s="547"/>
      <c r="F3" s="547"/>
      <c r="G3" s="547"/>
      <c r="H3" s="547"/>
    </row>
    <row r="4" spans="1:10">
      <c r="A4" s="554" t="s">
        <v>1</v>
      </c>
      <c r="B4" s="555"/>
      <c r="C4" s="556"/>
      <c r="D4" s="554" t="s">
        <v>291</v>
      </c>
      <c r="E4" s="556"/>
      <c r="F4" s="554" t="s">
        <v>2</v>
      </c>
      <c r="G4" s="555"/>
      <c r="H4" s="556"/>
    </row>
    <row r="5" spans="1:10">
      <c r="A5" s="548" t="s">
        <v>329</v>
      </c>
      <c r="B5" s="549"/>
      <c r="C5" s="550"/>
      <c r="D5" s="548"/>
      <c r="E5" s="550"/>
      <c r="F5" s="548"/>
      <c r="G5" s="549"/>
      <c r="H5" s="550"/>
    </row>
    <row r="6" spans="1:10">
      <c r="A6" s="554" t="s">
        <v>0</v>
      </c>
      <c r="B6" s="555"/>
      <c r="C6" s="555"/>
      <c r="D6" s="555"/>
      <c r="E6" s="556"/>
      <c r="F6" s="554" t="s">
        <v>3</v>
      </c>
      <c r="G6" s="555"/>
      <c r="H6" s="556"/>
    </row>
    <row r="7" spans="1:10">
      <c r="A7" s="548"/>
      <c r="B7" s="549"/>
      <c r="C7" s="549"/>
      <c r="D7" s="549"/>
      <c r="E7" s="550"/>
      <c r="F7" s="551"/>
      <c r="G7" s="552"/>
      <c r="H7" s="553"/>
    </row>
    <row r="8" spans="1:10">
      <c r="A8" s="5" t="s">
        <v>4</v>
      </c>
      <c r="B8" s="554" t="s">
        <v>5</v>
      </c>
      <c r="C8" s="555"/>
      <c r="D8" s="555"/>
      <c r="E8" s="556"/>
      <c r="F8" s="554" t="s">
        <v>6</v>
      </c>
      <c r="G8" s="555"/>
      <c r="H8" s="556"/>
    </row>
    <row r="9" spans="1:10">
      <c r="A9" s="8"/>
      <c r="B9" s="548" t="s">
        <v>7</v>
      </c>
      <c r="C9" s="549"/>
      <c r="D9" s="549"/>
      <c r="E9" s="550"/>
      <c r="F9" s="571"/>
      <c r="G9" s="572"/>
      <c r="H9" s="573"/>
    </row>
    <row r="10" spans="1:10">
      <c r="A10" s="5" t="s">
        <v>8</v>
      </c>
      <c r="B10" s="344" t="s">
        <v>9</v>
      </c>
      <c r="C10" s="342"/>
      <c r="D10" s="342"/>
      <c r="E10" s="343"/>
      <c r="F10" s="345" t="s">
        <v>10</v>
      </c>
      <c r="G10" s="345"/>
      <c r="H10" s="346"/>
    </row>
    <row r="11" spans="1:10">
      <c r="A11" s="8"/>
      <c r="B11" s="548"/>
      <c r="C11" s="549"/>
      <c r="D11" s="549"/>
      <c r="E11" s="550"/>
      <c r="F11" s="548"/>
      <c r="G11" s="549"/>
      <c r="H11" s="550"/>
    </row>
    <row r="12" spans="1:10">
      <c r="A12" s="554" t="s">
        <v>11</v>
      </c>
      <c r="B12" s="555"/>
      <c r="C12" s="555"/>
      <c r="D12" s="555"/>
      <c r="E12" s="555"/>
      <c r="F12" s="555"/>
      <c r="G12" s="555"/>
      <c r="H12" s="556"/>
    </row>
    <row r="13" spans="1:10">
      <c r="A13" s="568"/>
      <c r="B13" s="569"/>
      <c r="C13" s="569"/>
      <c r="D13" s="569"/>
      <c r="E13" s="569"/>
      <c r="F13" s="569"/>
      <c r="G13" s="569"/>
      <c r="H13" s="570"/>
    </row>
    <row r="14" spans="1:10">
      <c r="A14" s="574" t="s">
        <v>12</v>
      </c>
      <c r="B14" s="575"/>
      <c r="C14" s="576"/>
      <c r="D14" s="574" t="s">
        <v>13</v>
      </c>
      <c r="E14" s="575"/>
      <c r="F14" s="576"/>
      <c r="G14" s="604" t="s">
        <v>14</v>
      </c>
      <c r="H14" s="605"/>
    </row>
    <row r="15" spans="1:10">
      <c r="A15" s="568"/>
      <c r="B15" s="569"/>
      <c r="C15" s="570"/>
      <c r="D15" s="606"/>
      <c r="E15" s="607"/>
      <c r="F15" s="608"/>
      <c r="G15" s="569" t="s">
        <v>15</v>
      </c>
      <c r="H15" s="570"/>
    </row>
    <row r="16" spans="1:10">
      <c r="A16" s="5" t="s">
        <v>16</v>
      </c>
      <c r="B16" s="554" t="s">
        <v>17</v>
      </c>
      <c r="C16" s="555"/>
      <c r="D16" s="555"/>
      <c r="E16" s="556"/>
      <c r="F16" s="9" t="s">
        <v>18</v>
      </c>
      <c r="G16" s="5" t="s">
        <v>19</v>
      </c>
      <c r="H16" s="4"/>
    </row>
    <row r="17" spans="1:8">
      <c r="A17" s="6"/>
      <c r="B17" s="568"/>
      <c r="C17" s="569"/>
      <c r="D17" s="569"/>
      <c r="E17" s="570"/>
      <c r="F17" s="7"/>
      <c r="G17" s="602" t="s">
        <v>7</v>
      </c>
      <c r="H17" s="603"/>
    </row>
    <row r="18" spans="1:8">
      <c r="A18" s="554" t="s">
        <v>20</v>
      </c>
      <c r="B18" s="555"/>
      <c r="C18" s="555"/>
      <c r="D18" s="555"/>
      <c r="E18" s="555"/>
      <c r="F18" s="556"/>
      <c r="G18" s="554" t="s">
        <v>21</v>
      </c>
      <c r="H18" s="556"/>
    </row>
    <row r="19" spans="1:8">
      <c r="A19" s="599"/>
      <c r="B19" s="600"/>
      <c r="C19" s="600"/>
      <c r="D19" s="600"/>
      <c r="E19" s="600"/>
      <c r="F19" s="601"/>
      <c r="G19" s="563"/>
      <c r="H19" s="564"/>
    </row>
    <row r="20" spans="1:8">
      <c r="A20" s="341" t="s">
        <v>285</v>
      </c>
      <c r="B20" s="342"/>
      <c r="C20" s="343"/>
      <c r="D20" s="344" t="s">
        <v>286</v>
      </c>
      <c r="E20" s="342"/>
      <c r="F20" s="342"/>
      <c r="G20" s="342"/>
      <c r="H20" s="343"/>
    </row>
    <row r="21" spans="1:8">
      <c r="A21" s="560"/>
      <c r="B21" s="561"/>
      <c r="C21" s="562"/>
      <c r="D21" s="557"/>
      <c r="E21" s="558"/>
      <c r="F21" s="558"/>
      <c r="G21" s="558"/>
      <c r="H21" s="559"/>
    </row>
    <row r="22" spans="1:8">
      <c r="A22" s="341" t="s">
        <v>287</v>
      </c>
      <c r="B22" s="342"/>
      <c r="C22" s="343"/>
      <c r="D22" s="342" t="s">
        <v>22</v>
      </c>
      <c r="E22" s="342"/>
      <c r="F22" s="342"/>
      <c r="G22" s="342"/>
      <c r="H22" s="343"/>
    </row>
    <row r="23" spans="1:8">
      <c r="A23" s="560"/>
      <c r="B23" s="561"/>
      <c r="C23" s="562"/>
      <c r="D23" s="557"/>
      <c r="E23" s="558"/>
      <c r="F23" s="558"/>
      <c r="G23" s="558"/>
      <c r="H23" s="559"/>
    </row>
    <row r="24" spans="1:8">
      <c r="A24" s="554" t="s">
        <v>23</v>
      </c>
      <c r="B24" s="556"/>
      <c r="C24" s="554" t="s">
        <v>24</v>
      </c>
      <c r="D24" s="555"/>
      <c r="E24" s="555"/>
      <c r="F24" s="555"/>
      <c r="G24" s="555"/>
      <c r="H24" s="556"/>
    </row>
    <row r="25" spans="1:8">
      <c r="A25" s="557">
        <v>43647</v>
      </c>
      <c r="B25" s="559"/>
      <c r="C25" s="557">
        <v>44012</v>
      </c>
      <c r="D25" s="558"/>
      <c r="E25" s="558"/>
      <c r="F25" s="558"/>
      <c r="G25" s="558"/>
      <c r="H25" s="559"/>
    </row>
    <row r="26" spans="1:8">
      <c r="A26" s="339" t="s">
        <v>25</v>
      </c>
      <c r="B26" s="593"/>
      <c r="C26" s="593"/>
      <c r="D26" s="593"/>
      <c r="E26" s="593"/>
      <c r="F26" s="593"/>
      <c r="G26" s="593"/>
      <c r="H26" s="594"/>
    </row>
    <row r="27" spans="1:8" ht="15.75" thickBot="1">
      <c r="A27" s="340">
        <f>'Sch 9 - Final Settlement'!H34</f>
        <v>17458442.168913402</v>
      </c>
      <c r="B27" s="337"/>
      <c r="C27" s="337"/>
      <c r="D27" s="337"/>
      <c r="E27" s="337"/>
      <c r="F27" s="337"/>
      <c r="G27" s="337"/>
      <c r="H27" s="338"/>
    </row>
    <row r="28" spans="1:8" ht="16.5" customHeight="1" thickTop="1">
      <c r="A28" s="565"/>
      <c r="B28" s="566"/>
      <c r="C28" s="566"/>
      <c r="D28" s="566"/>
      <c r="E28" s="566"/>
      <c r="F28" s="566"/>
      <c r="G28" s="566"/>
      <c r="H28" s="567"/>
    </row>
    <row r="29" spans="1:8" ht="32.25" customHeight="1">
      <c r="A29" s="596" t="s">
        <v>321</v>
      </c>
      <c r="B29" s="597"/>
      <c r="C29" s="597"/>
      <c r="D29" s="597"/>
      <c r="E29" s="597"/>
      <c r="F29" s="597"/>
      <c r="G29" s="597"/>
      <c r="H29" s="598"/>
    </row>
    <row r="30" spans="1:8" ht="15.75">
      <c r="A30" s="595" t="s">
        <v>318</v>
      </c>
      <c r="B30" s="546"/>
      <c r="C30" s="546"/>
      <c r="D30" s="546"/>
      <c r="E30" s="546"/>
      <c r="F30" s="546"/>
      <c r="G30" s="546"/>
      <c r="H30" s="347"/>
    </row>
    <row r="31" spans="1:8">
      <c r="A31" s="10" t="s">
        <v>26</v>
      </c>
      <c r="B31" s="591" t="s">
        <v>319</v>
      </c>
      <c r="C31" s="591"/>
      <c r="D31" s="591"/>
      <c r="E31" s="591"/>
      <c r="F31" s="591"/>
      <c r="G31" s="591"/>
      <c r="H31" s="592"/>
    </row>
    <row r="32" spans="1:8" ht="33" customHeight="1">
      <c r="A32" s="588" t="s">
        <v>27</v>
      </c>
      <c r="B32" s="589"/>
      <c r="C32" s="589"/>
      <c r="D32" s="589"/>
      <c r="E32" s="589"/>
      <c r="F32" s="589"/>
      <c r="G32" s="589"/>
      <c r="H32" s="590"/>
    </row>
    <row r="33" spans="1:8" ht="18" customHeight="1">
      <c r="A33" s="588" t="s">
        <v>28</v>
      </c>
      <c r="B33" s="589"/>
      <c r="C33" s="589"/>
      <c r="D33" s="589"/>
      <c r="E33" s="589"/>
      <c r="F33" s="589"/>
      <c r="G33" s="589"/>
      <c r="H33" s="590"/>
    </row>
    <row r="34" spans="1:8" ht="32.25" customHeight="1">
      <c r="A34" s="588" t="s">
        <v>29</v>
      </c>
      <c r="B34" s="589"/>
      <c r="C34" s="589"/>
      <c r="D34" s="589"/>
      <c r="E34" s="589"/>
      <c r="F34" s="589"/>
      <c r="G34" s="589"/>
      <c r="H34" s="590"/>
    </row>
    <row r="35" spans="1:8" ht="19.5" customHeight="1">
      <c r="A35" s="579" t="s">
        <v>333</v>
      </c>
      <c r="B35" s="580"/>
      <c r="C35" s="580"/>
      <c r="D35" s="580"/>
      <c r="E35" s="580"/>
      <c r="F35" s="580"/>
      <c r="G35" s="580"/>
      <c r="H35" s="581"/>
    </row>
    <row r="36" spans="1:8" ht="33" customHeight="1">
      <c r="A36" s="588" t="s">
        <v>334</v>
      </c>
      <c r="B36" s="589"/>
      <c r="C36" s="589"/>
      <c r="D36" s="589"/>
      <c r="E36" s="589"/>
      <c r="F36" s="589"/>
      <c r="G36" s="589"/>
      <c r="H36" s="590"/>
    </row>
    <row r="37" spans="1:8" ht="32.25" customHeight="1">
      <c r="A37" s="609" t="s">
        <v>320</v>
      </c>
      <c r="B37" s="610"/>
      <c r="C37" s="610"/>
      <c r="D37" s="610"/>
      <c r="E37" s="610"/>
      <c r="F37" s="610"/>
      <c r="G37" s="610"/>
      <c r="H37" s="611"/>
    </row>
    <row r="38" spans="1:8" ht="15.75">
      <c r="A38" s="1"/>
      <c r="B38" s="348"/>
      <c r="C38" s="577"/>
      <c r="D38" s="577"/>
      <c r="E38" s="577"/>
      <c r="F38" s="577"/>
      <c r="G38" s="577"/>
      <c r="H38" s="2"/>
    </row>
    <row r="39" spans="1:8">
      <c r="A39" s="349" t="s">
        <v>30</v>
      </c>
      <c r="B39" s="350"/>
      <c r="C39" s="612" t="s">
        <v>31</v>
      </c>
      <c r="D39" s="612"/>
      <c r="E39" s="612"/>
      <c r="F39" s="612"/>
      <c r="G39" s="612"/>
      <c r="H39" s="357"/>
    </row>
    <row r="40" spans="1:8">
      <c r="A40" s="351"/>
      <c r="B40" s="350"/>
      <c r="C40" s="350"/>
      <c r="D40" s="350"/>
      <c r="E40" s="350"/>
      <c r="F40" s="350"/>
      <c r="G40" s="350"/>
      <c r="H40" s="357"/>
    </row>
    <row r="41" spans="1:8">
      <c r="A41" s="352"/>
      <c r="B41" s="350"/>
      <c r="C41" s="350"/>
      <c r="D41" s="350"/>
      <c r="E41" s="350"/>
      <c r="F41" s="350"/>
      <c r="G41" s="350"/>
      <c r="H41" s="357"/>
    </row>
    <row r="42" spans="1:8">
      <c r="A42" s="353" t="s">
        <v>32</v>
      </c>
      <c r="B42" s="354" t="s">
        <v>33</v>
      </c>
      <c r="C42" s="616"/>
      <c r="D42" s="616"/>
      <c r="E42" s="616"/>
      <c r="F42" s="616"/>
      <c r="G42" s="616"/>
      <c r="H42" s="357"/>
    </row>
    <row r="43" spans="1:8">
      <c r="A43" s="353" t="s">
        <v>34</v>
      </c>
      <c r="B43" s="354"/>
      <c r="C43" s="612" t="s">
        <v>35</v>
      </c>
      <c r="D43" s="612"/>
      <c r="E43" s="612"/>
      <c r="F43" s="612"/>
      <c r="G43" s="612"/>
      <c r="H43" s="357"/>
    </row>
    <row r="44" spans="1:8" ht="15.75">
      <c r="A44" s="511" t="s">
        <v>332</v>
      </c>
      <c r="B44" s="354" t="s">
        <v>36</v>
      </c>
      <c r="C44" s="577"/>
      <c r="D44" s="577"/>
      <c r="E44" s="577"/>
      <c r="F44" s="577"/>
      <c r="G44" s="577"/>
      <c r="H44" s="357"/>
    </row>
    <row r="45" spans="1:8" ht="15.75">
      <c r="A45" s="355"/>
      <c r="B45" s="354" t="s">
        <v>37</v>
      </c>
      <c r="C45" s="577"/>
      <c r="D45" s="577"/>
      <c r="E45" s="577"/>
      <c r="F45" s="577"/>
      <c r="G45" s="577"/>
      <c r="H45" s="357"/>
    </row>
    <row r="46" spans="1:8" ht="15.75">
      <c r="A46" s="355"/>
      <c r="B46" s="348"/>
      <c r="C46" s="577"/>
      <c r="D46" s="577"/>
      <c r="E46" s="577"/>
      <c r="F46" s="577"/>
      <c r="G46" s="577"/>
      <c r="H46" s="357"/>
    </row>
    <row r="47" spans="1:8" ht="15.75">
      <c r="A47" s="355"/>
      <c r="B47" s="348"/>
      <c r="C47" s="3"/>
      <c r="D47" s="3"/>
      <c r="E47" s="3"/>
      <c r="F47" s="3"/>
      <c r="G47" s="3"/>
      <c r="H47" s="357"/>
    </row>
    <row r="48" spans="1:8" ht="15.75">
      <c r="A48" s="355"/>
      <c r="B48" s="348"/>
      <c r="C48" s="356"/>
      <c r="D48" s="356"/>
      <c r="E48" s="356"/>
      <c r="F48" s="356"/>
      <c r="G48" s="356"/>
      <c r="H48" s="357"/>
    </row>
    <row r="49" spans="1:8" ht="15.75">
      <c r="A49" s="355"/>
      <c r="B49" s="348"/>
      <c r="C49" s="356"/>
      <c r="D49" s="356"/>
      <c r="E49" s="356"/>
      <c r="F49" s="356"/>
      <c r="G49" s="356"/>
      <c r="H49" s="357"/>
    </row>
    <row r="50" spans="1:8" ht="15.75">
      <c r="A50" s="624" t="s">
        <v>38</v>
      </c>
      <c r="B50" s="625"/>
      <c r="C50" s="625"/>
      <c r="D50" s="625"/>
      <c r="E50" s="625"/>
      <c r="F50" s="625"/>
      <c r="G50" s="625"/>
      <c r="H50" s="626"/>
    </row>
    <row r="51" spans="1:8" ht="47.25" customHeight="1" thickBot="1">
      <c r="A51" s="585" t="s">
        <v>335</v>
      </c>
      <c r="B51" s="586"/>
      <c r="C51" s="586"/>
      <c r="D51" s="586"/>
      <c r="E51" s="586"/>
      <c r="F51" s="586"/>
      <c r="G51" s="586"/>
      <c r="H51" s="587"/>
    </row>
    <row r="52" spans="1:8" ht="15.75" thickTop="1">
      <c r="A52" s="358"/>
      <c r="B52" s="359"/>
      <c r="C52" s="359"/>
      <c r="D52" s="359"/>
      <c r="E52" s="359"/>
      <c r="F52" s="359"/>
      <c r="G52" s="359"/>
      <c r="H52" s="360"/>
    </row>
    <row r="53" spans="1:8">
      <c r="A53" s="582" t="s">
        <v>39</v>
      </c>
      <c r="B53" s="583"/>
      <c r="C53" s="583"/>
      <c r="D53" s="583"/>
      <c r="E53" s="583"/>
      <c r="F53" s="583"/>
      <c r="G53" s="583"/>
      <c r="H53" s="584"/>
    </row>
    <row r="54" spans="1:8">
      <c r="A54" s="618" t="s">
        <v>40</v>
      </c>
      <c r="B54" s="619"/>
      <c r="C54" s="361"/>
      <c r="D54" s="362"/>
      <c r="E54" s="578">
        <f>'Sch 1 - Total Expense'!E81</f>
        <v>302984741.98000002</v>
      </c>
      <c r="F54" s="578"/>
      <c r="G54" s="363"/>
      <c r="H54" s="364"/>
    </row>
    <row r="55" spans="1:8">
      <c r="A55" s="618" t="s">
        <v>41</v>
      </c>
      <c r="B55" s="619"/>
      <c r="C55" s="361"/>
      <c r="D55" s="365"/>
      <c r="E55" s="621">
        <f>'Sch 2 - MTS Expense'!I81+'Sch 3 - NON-MTS Expense'!I81+'Sch 5 - A&amp;G'!H41</f>
        <v>302984741.98000002</v>
      </c>
      <c r="F55" s="621"/>
      <c r="G55" s="361"/>
      <c r="H55" s="364"/>
    </row>
    <row r="56" spans="1:8" ht="15.75" thickBot="1">
      <c r="A56" s="622" t="s">
        <v>42</v>
      </c>
      <c r="B56" s="623"/>
      <c r="C56" s="361"/>
      <c r="D56" s="362"/>
      <c r="E56" s="620">
        <f>E54-E55</f>
        <v>0</v>
      </c>
      <c r="F56" s="620"/>
      <c r="G56" s="361"/>
      <c r="H56" s="364"/>
    </row>
    <row r="57" spans="1:8" ht="15.75" thickTop="1">
      <c r="A57" s="366"/>
      <c r="B57" s="361"/>
      <c r="C57" s="361"/>
      <c r="D57" s="361"/>
      <c r="E57" s="617"/>
      <c r="F57" s="617"/>
      <c r="G57" s="361"/>
      <c r="H57" s="364"/>
    </row>
    <row r="58" spans="1:8">
      <c r="A58" s="613" t="s">
        <v>43</v>
      </c>
      <c r="B58" s="614"/>
      <c r="C58" s="614"/>
      <c r="D58" s="614"/>
      <c r="E58" s="614"/>
      <c r="F58" s="614"/>
      <c r="G58" s="614"/>
      <c r="H58" s="615"/>
    </row>
    <row r="59" spans="1:8">
      <c r="A59" s="361"/>
      <c r="B59" s="367"/>
      <c r="C59" s="367"/>
      <c r="D59" s="367"/>
      <c r="E59" s="367"/>
      <c r="F59" s="367"/>
      <c r="G59" s="367"/>
      <c r="H59" s="367"/>
    </row>
    <row r="60" spans="1:8">
      <c r="A60" s="368"/>
      <c r="B60" s="368"/>
      <c r="C60" s="368"/>
      <c r="D60" s="368"/>
      <c r="E60" s="368"/>
      <c r="F60" s="368"/>
      <c r="G60" s="368"/>
      <c r="H60" s="368"/>
    </row>
    <row r="61" spans="1:8">
      <c r="A61" s="368"/>
      <c r="B61" s="368"/>
      <c r="C61" s="368"/>
      <c r="D61" s="368"/>
      <c r="E61" s="368"/>
      <c r="F61" s="368"/>
      <c r="G61" s="368"/>
      <c r="H61" s="368"/>
    </row>
    <row r="62" spans="1:8">
      <c r="A62" s="368"/>
      <c r="B62" s="368"/>
      <c r="C62" s="368"/>
      <c r="D62" s="368"/>
      <c r="E62" s="368"/>
      <c r="F62" s="368"/>
      <c r="G62" s="368"/>
      <c r="H62" s="368"/>
    </row>
    <row r="63" spans="1:8">
      <c r="A63" s="368"/>
      <c r="B63" s="368"/>
      <c r="C63" s="368"/>
      <c r="D63" s="368"/>
      <c r="E63" s="368"/>
      <c r="F63" s="368"/>
      <c r="G63" s="368"/>
      <c r="H63" s="368"/>
    </row>
    <row r="64" spans="1:8">
      <c r="A64" s="368"/>
      <c r="B64" s="368"/>
      <c r="C64" s="368"/>
      <c r="D64" s="368"/>
      <c r="E64" s="368"/>
      <c r="F64" s="368"/>
      <c r="G64" s="368"/>
      <c r="H64" s="368"/>
    </row>
    <row r="65" spans="1:8">
      <c r="A65" s="368"/>
      <c r="B65" s="368"/>
      <c r="C65" s="368"/>
      <c r="D65" s="368"/>
      <c r="E65" s="368"/>
      <c r="F65" s="368"/>
      <c r="G65" s="368"/>
      <c r="H65" s="368"/>
    </row>
    <row r="66" spans="1:8">
      <c r="A66" s="368"/>
      <c r="B66" s="368"/>
      <c r="C66" s="368"/>
      <c r="D66" s="368"/>
      <c r="E66" s="368"/>
      <c r="F66" s="368"/>
      <c r="G66" s="368"/>
      <c r="H66" s="368"/>
    </row>
    <row r="67" spans="1:8">
      <c r="A67" s="368"/>
      <c r="B67" s="368"/>
      <c r="C67" s="368"/>
      <c r="D67" s="368"/>
      <c r="E67" s="368"/>
      <c r="F67" s="368"/>
      <c r="G67" s="368"/>
      <c r="H67" s="368"/>
    </row>
    <row r="68" spans="1:8">
      <c r="A68" s="368"/>
      <c r="B68" s="368"/>
      <c r="C68" s="368"/>
      <c r="D68" s="368"/>
      <c r="E68" s="368"/>
      <c r="F68" s="368"/>
      <c r="G68" s="368"/>
      <c r="H68" s="368"/>
    </row>
    <row r="69" spans="1:8">
      <c r="A69" s="368"/>
      <c r="B69" s="368"/>
      <c r="C69" s="368"/>
      <c r="D69" s="368"/>
      <c r="E69" s="368"/>
      <c r="F69" s="368"/>
      <c r="G69" s="368"/>
      <c r="H69" s="368"/>
    </row>
    <row r="70" spans="1:8">
      <c r="A70" s="368"/>
      <c r="B70" s="368"/>
      <c r="C70" s="368"/>
      <c r="D70" s="368"/>
      <c r="E70" s="368"/>
      <c r="F70" s="368"/>
      <c r="G70" s="368"/>
      <c r="H70" s="368"/>
    </row>
    <row r="71" spans="1:8">
      <c r="A71" s="368"/>
      <c r="B71" s="368"/>
      <c r="C71" s="368"/>
      <c r="D71" s="368"/>
      <c r="E71" s="368"/>
      <c r="F71" s="368"/>
      <c r="G71" s="368"/>
      <c r="H71" s="368"/>
    </row>
    <row r="72" spans="1:8">
      <c r="A72" s="368"/>
      <c r="B72" s="368"/>
      <c r="C72" s="368"/>
      <c r="D72" s="368"/>
      <c r="E72" s="368"/>
      <c r="F72" s="368"/>
      <c r="G72" s="368"/>
      <c r="H72" s="368"/>
    </row>
    <row r="73" spans="1:8">
      <c r="A73" s="368"/>
      <c r="B73" s="368"/>
      <c r="C73" s="368"/>
      <c r="D73" s="368"/>
      <c r="E73" s="368"/>
      <c r="F73" s="368"/>
      <c r="G73" s="368"/>
      <c r="H73" s="368"/>
    </row>
    <row r="74" spans="1:8">
      <c r="A74" s="368"/>
      <c r="B74" s="368"/>
      <c r="C74" s="368"/>
      <c r="D74" s="368"/>
      <c r="E74" s="368"/>
      <c r="F74" s="368"/>
      <c r="G74" s="368"/>
      <c r="H74" s="368"/>
    </row>
    <row r="75" spans="1:8">
      <c r="A75" s="368"/>
      <c r="B75" s="368"/>
      <c r="C75" s="368"/>
      <c r="D75" s="368"/>
      <c r="E75" s="368"/>
      <c r="F75" s="368"/>
      <c r="G75" s="368"/>
      <c r="H75" s="368"/>
    </row>
    <row r="76" spans="1:8">
      <c r="A76" s="368"/>
      <c r="B76" s="368"/>
      <c r="C76" s="368"/>
      <c r="D76" s="368"/>
      <c r="E76" s="368"/>
      <c r="F76" s="368"/>
      <c r="G76" s="368"/>
      <c r="H76" s="368"/>
    </row>
    <row r="77" spans="1:8">
      <c r="A77" s="368"/>
      <c r="B77" s="368"/>
      <c r="C77" s="368"/>
      <c r="D77" s="368"/>
      <c r="E77" s="368"/>
      <c r="F77" s="368"/>
      <c r="G77" s="368"/>
      <c r="H77" s="368"/>
    </row>
    <row r="78" spans="1:8">
      <c r="A78" s="368"/>
      <c r="B78" s="368"/>
      <c r="C78" s="368"/>
      <c r="D78" s="368"/>
      <c r="E78" s="368"/>
      <c r="F78" s="368"/>
      <c r="G78" s="368"/>
      <c r="H78" s="368"/>
    </row>
    <row r="79" spans="1:8">
      <c r="A79" s="368"/>
      <c r="B79" s="368"/>
      <c r="C79" s="368"/>
      <c r="D79" s="368"/>
      <c r="E79" s="368"/>
      <c r="F79" s="368"/>
      <c r="G79" s="368"/>
      <c r="H79" s="368"/>
    </row>
    <row r="80" spans="1:8">
      <c r="A80" s="368"/>
      <c r="B80" s="368"/>
      <c r="C80" s="368"/>
      <c r="D80" s="368"/>
      <c r="E80" s="368"/>
      <c r="F80" s="368"/>
      <c r="G80" s="368"/>
      <c r="H80" s="368"/>
    </row>
    <row r="81" spans="1:8">
      <c r="A81" s="368"/>
      <c r="B81" s="368"/>
      <c r="C81" s="368"/>
      <c r="D81" s="368"/>
      <c r="E81" s="368"/>
      <c r="F81" s="368"/>
      <c r="G81" s="368"/>
      <c r="H81" s="368"/>
    </row>
    <row r="82" spans="1:8">
      <c r="A82" s="368"/>
      <c r="B82" s="368"/>
      <c r="C82" s="368"/>
      <c r="D82" s="368"/>
      <c r="E82" s="368"/>
      <c r="F82" s="368"/>
      <c r="G82" s="368"/>
      <c r="H82" s="368"/>
    </row>
    <row r="83" spans="1:8">
      <c r="A83" s="368"/>
      <c r="B83" s="368"/>
      <c r="C83" s="368"/>
      <c r="D83" s="368"/>
      <c r="E83" s="368"/>
      <c r="F83" s="368"/>
      <c r="G83" s="368"/>
      <c r="H83" s="368"/>
    </row>
    <row r="84" spans="1:8">
      <c r="A84" s="368"/>
      <c r="B84" s="368"/>
      <c r="C84" s="368"/>
      <c r="D84" s="368"/>
      <c r="E84" s="368"/>
      <c r="F84" s="368"/>
      <c r="G84" s="368"/>
      <c r="H84" s="368"/>
    </row>
    <row r="85" spans="1:8">
      <c r="A85" s="368"/>
      <c r="B85" s="368"/>
      <c r="C85" s="368"/>
      <c r="D85" s="368"/>
      <c r="E85" s="368"/>
      <c r="F85" s="368"/>
      <c r="G85" s="368"/>
      <c r="H85" s="368"/>
    </row>
    <row r="86" spans="1:8">
      <c r="A86" s="368"/>
      <c r="B86" s="368"/>
      <c r="C86" s="368"/>
      <c r="D86" s="368"/>
      <c r="E86" s="368"/>
      <c r="F86" s="368"/>
      <c r="G86" s="368"/>
      <c r="H86" s="368"/>
    </row>
    <row r="87" spans="1:8">
      <c r="A87" s="368"/>
      <c r="B87" s="368"/>
      <c r="C87" s="368"/>
      <c r="D87" s="368"/>
      <c r="E87" s="368"/>
      <c r="F87" s="368"/>
      <c r="G87" s="368"/>
      <c r="H87" s="368"/>
    </row>
    <row r="88" spans="1:8">
      <c r="A88" s="368"/>
      <c r="B88" s="368"/>
      <c r="C88" s="368"/>
      <c r="D88" s="368"/>
      <c r="E88" s="368"/>
      <c r="F88" s="368"/>
      <c r="G88" s="368"/>
      <c r="H88" s="368"/>
    </row>
    <row r="89" spans="1:8">
      <c r="A89" s="368"/>
      <c r="B89" s="368"/>
      <c r="C89" s="368"/>
      <c r="D89" s="368"/>
      <c r="E89" s="368"/>
      <c r="F89" s="368"/>
      <c r="G89" s="368"/>
      <c r="H89" s="368"/>
    </row>
    <row r="90" spans="1:8">
      <c r="A90" s="368"/>
      <c r="B90" s="368"/>
      <c r="C90" s="368"/>
      <c r="D90" s="368"/>
      <c r="E90" s="368"/>
      <c r="F90" s="368"/>
      <c r="G90" s="368"/>
      <c r="H90" s="368"/>
    </row>
    <row r="91" spans="1:8">
      <c r="A91" s="368"/>
      <c r="B91" s="368"/>
      <c r="C91" s="368"/>
      <c r="D91" s="368"/>
      <c r="E91" s="368"/>
      <c r="F91" s="368"/>
      <c r="G91" s="368"/>
      <c r="H91" s="368"/>
    </row>
    <row r="92" spans="1:8">
      <c r="A92" s="368"/>
      <c r="B92" s="368"/>
      <c r="C92" s="368"/>
      <c r="D92" s="368"/>
      <c r="E92" s="368"/>
      <c r="F92" s="368"/>
      <c r="G92" s="368"/>
      <c r="H92" s="368"/>
    </row>
    <row r="93" spans="1:8">
      <c r="A93" s="368"/>
      <c r="B93" s="368"/>
      <c r="C93" s="368"/>
      <c r="D93" s="368"/>
      <c r="E93" s="368"/>
      <c r="F93" s="368"/>
      <c r="G93" s="368"/>
      <c r="H93" s="368"/>
    </row>
    <row r="94" spans="1:8">
      <c r="A94" s="368"/>
      <c r="B94" s="368"/>
      <c r="C94" s="368"/>
      <c r="D94" s="368"/>
      <c r="E94" s="368"/>
      <c r="F94" s="368"/>
      <c r="G94" s="368"/>
      <c r="H94" s="368"/>
    </row>
    <row r="95" spans="1:8">
      <c r="A95" s="368"/>
      <c r="B95" s="368"/>
      <c r="C95" s="368"/>
      <c r="D95" s="368"/>
      <c r="E95" s="368"/>
      <c r="F95" s="368"/>
      <c r="G95" s="368"/>
      <c r="H95" s="368"/>
    </row>
    <row r="96" spans="1:8">
      <c r="A96" s="368"/>
      <c r="B96" s="368"/>
      <c r="C96" s="368"/>
      <c r="D96" s="368"/>
      <c r="E96" s="368"/>
      <c r="F96" s="368"/>
      <c r="G96" s="368"/>
      <c r="H96" s="368"/>
    </row>
    <row r="97" spans="1:8">
      <c r="A97" s="368"/>
      <c r="B97" s="368"/>
      <c r="C97" s="368"/>
      <c r="D97" s="368"/>
      <c r="E97" s="368"/>
      <c r="F97" s="368"/>
      <c r="G97" s="368"/>
      <c r="H97" s="368"/>
    </row>
    <row r="98" spans="1:8">
      <c r="A98" s="368"/>
      <c r="B98" s="368"/>
      <c r="C98" s="368"/>
      <c r="D98" s="368"/>
      <c r="E98" s="368"/>
      <c r="F98" s="368"/>
      <c r="G98" s="368"/>
      <c r="H98" s="368"/>
    </row>
    <row r="99" spans="1:8">
      <c r="A99" s="368"/>
      <c r="B99" s="368"/>
      <c r="C99" s="368"/>
      <c r="D99" s="368"/>
      <c r="E99" s="368"/>
      <c r="F99" s="368"/>
      <c r="G99" s="368"/>
      <c r="H99" s="368"/>
    </row>
    <row r="100" spans="1:8">
      <c r="A100" s="368"/>
      <c r="B100" s="368"/>
      <c r="C100" s="368"/>
      <c r="D100" s="368"/>
      <c r="E100" s="368"/>
      <c r="F100" s="368"/>
      <c r="G100" s="368"/>
      <c r="H100" s="368"/>
    </row>
    <row r="101" spans="1:8">
      <c r="A101" s="368"/>
      <c r="B101" s="368"/>
      <c r="C101" s="368"/>
      <c r="D101" s="368"/>
      <c r="E101" s="368"/>
      <c r="F101" s="368"/>
      <c r="G101" s="368"/>
      <c r="H101" s="368"/>
    </row>
    <row r="102" spans="1:8">
      <c r="A102" s="368"/>
      <c r="B102" s="368"/>
      <c r="C102" s="368"/>
      <c r="D102" s="368"/>
      <c r="E102" s="368"/>
      <c r="F102" s="368"/>
      <c r="G102" s="368"/>
      <c r="H102" s="368"/>
    </row>
    <row r="103" spans="1:8">
      <c r="A103" s="368"/>
      <c r="B103" s="368"/>
      <c r="C103" s="368"/>
      <c r="D103" s="368"/>
      <c r="E103" s="368"/>
      <c r="F103" s="368"/>
      <c r="G103" s="368"/>
      <c r="H103" s="368"/>
    </row>
    <row r="104" spans="1:8">
      <c r="A104" s="368"/>
      <c r="B104" s="368"/>
      <c r="C104" s="368"/>
      <c r="D104" s="368"/>
      <c r="E104" s="368"/>
      <c r="F104" s="368"/>
      <c r="G104" s="368"/>
      <c r="H104" s="368"/>
    </row>
    <row r="105" spans="1:8">
      <c r="A105" s="368"/>
      <c r="B105" s="368"/>
      <c r="C105" s="368"/>
      <c r="D105" s="368"/>
      <c r="E105" s="368"/>
      <c r="F105" s="368"/>
      <c r="G105" s="368"/>
      <c r="H105" s="368"/>
    </row>
    <row r="106" spans="1:8">
      <c r="A106" s="368"/>
      <c r="B106" s="368"/>
      <c r="C106" s="368"/>
      <c r="D106" s="368"/>
      <c r="E106" s="368"/>
      <c r="F106" s="368"/>
      <c r="G106" s="368"/>
      <c r="H106" s="368"/>
    </row>
    <row r="107" spans="1:8">
      <c r="A107" s="368"/>
      <c r="B107" s="368"/>
      <c r="C107" s="368"/>
      <c r="D107" s="368"/>
      <c r="E107" s="368"/>
      <c r="F107" s="368"/>
      <c r="G107" s="368"/>
      <c r="H107" s="368"/>
    </row>
    <row r="108" spans="1:8">
      <c r="A108" s="368"/>
      <c r="B108" s="368"/>
      <c r="C108" s="368"/>
      <c r="D108" s="368"/>
      <c r="E108" s="368"/>
      <c r="F108" s="368"/>
      <c r="G108" s="368"/>
      <c r="H108" s="368"/>
    </row>
    <row r="109" spans="1:8">
      <c r="A109" s="368"/>
      <c r="B109" s="368"/>
      <c r="C109" s="368"/>
      <c r="D109" s="368"/>
      <c r="E109" s="368"/>
      <c r="F109" s="368"/>
      <c r="G109" s="368"/>
      <c r="H109" s="368"/>
    </row>
    <row r="110" spans="1:8">
      <c r="A110" s="368"/>
      <c r="B110" s="368"/>
      <c r="C110" s="368"/>
      <c r="D110" s="368"/>
      <c r="E110" s="368"/>
      <c r="F110" s="368"/>
      <c r="G110" s="368"/>
      <c r="H110" s="368"/>
    </row>
    <row r="111" spans="1:8">
      <c r="A111" s="368"/>
      <c r="B111" s="368"/>
      <c r="C111" s="368"/>
      <c r="D111" s="368"/>
      <c r="E111" s="368"/>
      <c r="F111" s="368"/>
      <c r="G111" s="368"/>
      <c r="H111" s="368"/>
    </row>
    <row r="112" spans="1:8">
      <c r="A112" s="368"/>
      <c r="B112" s="368"/>
      <c r="C112" s="368"/>
      <c r="D112" s="368"/>
      <c r="E112" s="368"/>
      <c r="F112" s="368"/>
      <c r="G112" s="368"/>
      <c r="H112" s="368"/>
    </row>
    <row r="113" spans="1:8">
      <c r="A113" s="368"/>
      <c r="B113" s="368"/>
      <c r="C113" s="368"/>
      <c r="D113" s="368"/>
      <c r="E113" s="368"/>
      <c r="F113" s="368"/>
      <c r="G113" s="368"/>
      <c r="H113" s="368"/>
    </row>
    <row r="114" spans="1:8">
      <c r="A114" s="368"/>
      <c r="B114" s="368"/>
      <c r="C114" s="368"/>
      <c r="D114" s="368"/>
      <c r="E114" s="368"/>
      <c r="F114" s="368"/>
      <c r="G114" s="368"/>
      <c r="H114" s="368"/>
    </row>
    <row r="115" spans="1:8">
      <c r="A115" s="368"/>
      <c r="B115" s="368"/>
      <c r="C115" s="368"/>
      <c r="D115" s="368"/>
      <c r="E115" s="368"/>
      <c r="F115" s="368"/>
      <c r="G115" s="368"/>
      <c r="H115" s="368"/>
    </row>
    <row r="116" spans="1:8">
      <c r="A116" s="368"/>
      <c r="B116" s="368"/>
      <c r="C116" s="368"/>
      <c r="D116" s="368"/>
      <c r="E116" s="368"/>
      <c r="F116" s="368"/>
      <c r="G116" s="368"/>
      <c r="H116" s="368"/>
    </row>
    <row r="117" spans="1:8">
      <c r="A117" s="368"/>
      <c r="B117" s="368"/>
      <c r="C117" s="368"/>
      <c r="D117" s="368"/>
      <c r="E117" s="368"/>
      <c r="F117" s="368"/>
      <c r="G117" s="368"/>
      <c r="H117" s="368"/>
    </row>
    <row r="118" spans="1:8">
      <c r="A118" s="368"/>
      <c r="B118" s="368"/>
      <c r="C118" s="368"/>
      <c r="D118" s="368"/>
      <c r="E118" s="368"/>
      <c r="F118" s="368"/>
      <c r="G118" s="368"/>
      <c r="H118" s="368"/>
    </row>
    <row r="119" spans="1:8">
      <c r="A119" s="368"/>
      <c r="B119" s="368"/>
      <c r="C119" s="368"/>
      <c r="D119" s="368"/>
      <c r="E119" s="368"/>
      <c r="F119" s="368"/>
      <c r="G119" s="368"/>
      <c r="H119" s="368"/>
    </row>
    <row r="120" spans="1:8">
      <c r="A120" s="368"/>
      <c r="B120" s="368"/>
      <c r="C120" s="368"/>
      <c r="D120" s="368"/>
      <c r="E120" s="368"/>
      <c r="F120" s="368"/>
      <c r="G120" s="368"/>
      <c r="H120" s="368"/>
    </row>
    <row r="121" spans="1:8">
      <c r="A121" s="368"/>
      <c r="B121" s="368"/>
      <c r="C121" s="368"/>
      <c r="D121" s="368"/>
      <c r="E121" s="368"/>
      <c r="F121" s="368"/>
      <c r="G121" s="368"/>
      <c r="H121" s="368"/>
    </row>
    <row r="122" spans="1:8">
      <c r="A122" s="368"/>
      <c r="B122" s="368"/>
      <c r="C122" s="368"/>
      <c r="D122" s="368"/>
      <c r="E122" s="368"/>
      <c r="F122" s="368"/>
      <c r="G122" s="368"/>
      <c r="H122" s="368"/>
    </row>
    <row r="123" spans="1:8">
      <c r="A123" s="368"/>
      <c r="B123" s="368"/>
      <c r="C123" s="368"/>
      <c r="D123" s="368"/>
      <c r="E123" s="368"/>
      <c r="F123" s="368"/>
      <c r="G123" s="368"/>
      <c r="H123" s="368"/>
    </row>
    <row r="124" spans="1:8">
      <c r="A124" s="368"/>
      <c r="B124" s="368"/>
      <c r="C124" s="368"/>
      <c r="D124" s="368"/>
      <c r="E124" s="368"/>
      <c r="F124" s="368"/>
      <c r="G124" s="368"/>
      <c r="H124" s="368"/>
    </row>
    <row r="125" spans="1:8">
      <c r="A125" s="368"/>
      <c r="B125" s="368"/>
      <c r="C125" s="368"/>
      <c r="D125" s="368"/>
      <c r="E125" s="368"/>
      <c r="F125" s="368"/>
      <c r="G125" s="368"/>
      <c r="H125" s="368"/>
    </row>
    <row r="126" spans="1:8">
      <c r="A126" s="368"/>
      <c r="B126" s="368"/>
      <c r="C126" s="368"/>
      <c r="D126" s="368"/>
      <c r="E126" s="368"/>
      <c r="F126" s="368"/>
      <c r="G126" s="368"/>
      <c r="H126" s="368"/>
    </row>
    <row r="127" spans="1:8">
      <c r="A127" s="368"/>
      <c r="B127" s="368"/>
      <c r="C127" s="368"/>
      <c r="D127" s="368"/>
      <c r="E127" s="368"/>
      <c r="F127" s="368"/>
      <c r="G127" s="368"/>
      <c r="H127" s="368"/>
    </row>
    <row r="128" spans="1:8">
      <c r="A128" s="368"/>
      <c r="B128" s="368"/>
      <c r="C128" s="368"/>
      <c r="D128" s="368"/>
      <c r="E128" s="368"/>
      <c r="F128" s="368"/>
      <c r="G128" s="368"/>
      <c r="H128" s="368"/>
    </row>
    <row r="129" spans="1:8">
      <c r="A129" s="368"/>
      <c r="B129" s="368"/>
      <c r="C129" s="368"/>
      <c r="D129" s="368"/>
      <c r="E129" s="368"/>
      <c r="F129" s="368"/>
      <c r="G129" s="368"/>
      <c r="H129" s="368"/>
    </row>
    <row r="130" spans="1:8">
      <c r="A130" s="368"/>
      <c r="B130" s="368"/>
      <c r="C130" s="368"/>
      <c r="D130" s="368"/>
      <c r="E130" s="368"/>
      <c r="F130" s="368"/>
      <c r="G130" s="368"/>
      <c r="H130" s="368"/>
    </row>
    <row r="131" spans="1:8">
      <c r="A131" s="368"/>
      <c r="B131" s="368"/>
      <c r="C131" s="368"/>
      <c r="D131" s="368"/>
      <c r="E131" s="368"/>
      <c r="F131" s="368"/>
      <c r="G131" s="368"/>
      <c r="H131" s="368"/>
    </row>
    <row r="132" spans="1:8">
      <c r="A132" s="368"/>
      <c r="B132" s="368"/>
      <c r="C132" s="368"/>
      <c r="D132" s="368"/>
      <c r="E132" s="368"/>
      <c r="F132" s="368"/>
      <c r="G132" s="368"/>
      <c r="H132" s="368"/>
    </row>
    <row r="133" spans="1:8">
      <c r="A133" s="368"/>
      <c r="B133" s="368"/>
      <c r="C133" s="368"/>
      <c r="D133" s="368"/>
      <c r="E133" s="368"/>
      <c r="F133" s="368"/>
      <c r="G133" s="368"/>
      <c r="H133" s="368"/>
    </row>
    <row r="134" spans="1:8">
      <c r="A134" s="368"/>
      <c r="B134" s="368"/>
      <c r="C134" s="368"/>
      <c r="D134" s="368"/>
      <c r="E134" s="368"/>
      <c r="F134" s="368"/>
      <c r="G134" s="368"/>
      <c r="H134" s="368"/>
    </row>
    <row r="135" spans="1:8">
      <c r="A135" s="368"/>
      <c r="B135" s="368"/>
      <c r="C135" s="368"/>
      <c r="D135" s="368"/>
      <c r="E135" s="368"/>
      <c r="F135" s="368"/>
      <c r="G135" s="368"/>
      <c r="H135" s="368"/>
    </row>
    <row r="136" spans="1:8">
      <c r="A136" s="368"/>
      <c r="B136" s="368"/>
      <c r="C136" s="368"/>
      <c r="D136" s="368"/>
      <c r="E136" s="368"/>
      <c r="F136" s="368"/>
      <c r="G136" s="368"/>
      <c r="H136" s="368"/>
    </row>
    <row r="137" spans="1:8">
      <c r="A137" s="368"/>
      <c r="B137" s="368"/>
      <c r="C137" s="368"/>
      <c r="D137" s="368"/>
      <c r="E137" s="368"/>
      <c r="F137" s="368"/>
      <c r="G137" s="368"/>
      <c r="H137" s="368"/>
    </row>
    <row r="138" spans="1:8">
      <c r="A138" s="368"/>
      <c r="B138" s="368"/>
      <c r="C138" s="368"/>
      <c r="D138" s="368"/>
      <c r="E138" s="368"/>
      <c r="F138" s="368"/>
      <c r="G138" s="368"/>
      <c r="H138" s="368"/>
    </row>
    <row r="139" spans="1:8">
      <c r="A139" s="368"/>
      <c r="B139" s="368"/>
      <c r="C139" s="368"/>
      <c r="D139" s="368"/>
      <c r="E139" s="368"/>
      <c r="F139" s="368"/>
      <c r="G139" s="368"/>
      <c r="H139" s="368"/>
    </row>
    <row r="140" spans="1:8">
      <c r="A140" s="368"/>
      <c r="B140" s="368"/>
      <c r="C140" s="368"/>
      <c r="D140" s="368"/>
      <c r="E140" s="368"/>
      <c r="F140" s="368"/>
      <c r="G140" s="368"/>
      <c r="H140" s="368"/>
    </row>
    <row r="141" spans="1:8">
      <c r="A141" s="368"/>
      <c r="B141" s="368"/>
      <c r="C141" s="368"/>
      <c r="D141" s="368"/>
      <c r="E141" s="368"/>
      <c r="F141" s="368"/>
      <c r="G141" s="368"/>
      <c r="H141" s="368"/>
    </row>
    <row r="142" spans="1:8">
      <c r="A142" s="368"/>
      <c r="B142" s="368"/>
      <c r="C142" s="368"/>
      <c r="D142" s="368"/>
      <c r="E142" s="368"/>
      <c r="F142" s="368"/>
      <c r="G142" s="368"/>
      <c r="H142" s="368"/>
    </row>
    <row r="143" spans="1:8">
      <c r="A143" s="368"/>
      <c r="B143" s="368"/>
      <c r="C143" s="368"/>
      <c r="D143" s="368"/>
      <c r="E143" s="368"/>
      <c r="F143" s="368"/>
      <c r="G143" s="368"/>
      <c r="H143" s="368"/>
    </row>
    <row r="144" spans="1:8">
      <c r="A144" s="368"/>
      <c r="B144" s="368"/>
      <c r="C144" s="368"/>
      <c r="D144" s="368"/>
      <c r="E144" s="368"/>
      <c r="F144" s="368"/>
      <c r="G144" s="368"/>
      <c r="H144" s="368"/>
    </row>
    <row r="145" spans="1:8">
      <c r="A145" s="368"/>
      <c r="B145" s="368"/>
      <c r="C145" s="368"/>
      <c r="D145" s="368"/>
      <c r="E145" s="368"/>
      <c r="F145" s="368"/>
      <c r="G145" s="368"/>
      <c r="H145" s="368"/>
    </row>
    <row r="146" spans="1:8">
      <c r="A146" s="368"/>
      <c r="B146" s="368"/>
      <c r="C146" s="368"/>
      <c r="D146" s="368"/>
      <c r="E146" s="368"/>
      <c r="F146" s="368"/>
      <c r="G146" s="368"/>
      <c r="H146" s="368"/>
    </row>
    <row r="147" spans="1:8">
      <c r="A147" s="368"/>
      <c r="B147" s="368"/>
      <c r="C147" s="368"/>
      <c r="D147" s="368"/>
      <c r="E147" s="368"/>
      <c r="F147" s="368"/>
      <c r="G147" s="368"/>
      <c r="H147" s="368"/>
    </row>
    <row r="148" spans="1:8">
      <c r="A148" s="368"/>
      <c r="B148" s="368"/>
      <c r="C148" s="368"/>
      <c r="D148" s="368"/>
      <c r="E148" s="368"/>
      <c r="F148" s="368"/>
      <c r="G148" s="368"/>
      <c r="H148" s="368"/>
    </row>
    <row r="149" spans="1:8">
      <c r="A149" s="368"/>
      <c r="B149" s="368"/>
      <c r="C149" s="368"/>
      <c r="D149" s="368"/>
      <c r="E149" s="368"/>
      <c r="F149" s="368"/>
      <c r="G149" s="368"/>
      <c r="H149" s="368"/>
    </row>
    <row r="150" spans="1:8">
      <c r="A150" s="368"/>
      <c r="B150" s="368"/>
      <c r="C150" s="368"/>
      <c r="D150" s="368"/>
      <c r="E150" s="368"/>
      <c r="F150" s="368"/>
      <c r="G150" s="368"/>
      <c r="H150" s="368"/>
    </row>
    <row r="151" spans="1:8">
      <c r="A151" s="368"/>
      <c r="B151" s="368"/>
      <c r="C151" s="368"/>
      <c r="D151" s="368"/>
      <c r="E151" s="368"/>
      <c r="F151" s="368"/>
      <c r="G151" s="368"/>
      <c r="H151" s="368"/>
    </row>
    <row r="152" spans="1:8">
      <c r="A152" s="368"/>
      <c r="B152" s="368"/>
      <c r="C152" s="368"/>
      <c r="D152" s="368"/>
      <c r="E152" s="368"/>
      <c r="F152" s="368"/>
      <c r="G152" s="368"/>
      <c r="H152" s="368"/>
    </row>
    <row r="153" spans="1:8">
      <c r="A153" s="368"/>
      <c r="B153" s="368"/>
      <c r="C153" s="368"/>
      <c r="D153" s="368"/>
      <c r="E153" s="368"/>
      <c r="F153" s="368"/>
      <c r="G153" s="368"/>
      <c r="H153" s="368"/>
    </row>
    <row r="154" spans="1:8">
      <c r="A154" s="368"/>
      <c r="B154" s="368"/>
      <c r="C154" s="368"/>
      <c r="D154" s="368"/>
      <c r="E154" s="368"/>
      <c r="F154" s="368"/>
      <c r="G154" s="368"/>
      <c r="H154" s="368"/>
    </row>
    <row r="155" spans="1:8">
      <c r="A155" s="368"/>
      <c r="B155" s="368"/>
      <c r="C155" s="368"/>
      <c r="D155" s="368"/>
      <c r="E155" s="368"/>
      <c r="F155" s="368"/>
      <c r="G155" s="368"/>
      <c r="H155" s="368"/>
    </row>
    <row r="156" spans="1:8">
      <c r="A156" s="368"/>
      <c r="B156" s="368"/>
      <c r="C156" s="368"/>
      <c r="D156" s="368"/>
      <c r="E156" s="368"/>
      <c r="F156" s="368"/>
      <c r="G156" s="368"/>
      <c r="H156" s="368"/>
    </row>
    <row r="157" spans="1:8">
      <c r="A157" s="368"/>
      <c r="B157" s="368"/>
      <c r="C157" s="368"/>
      <c r="D157" s="368"/>
      <c r="E157" s="368"/>
      <c r="F157" s="368"/>
      <c r="G157" s="368"/>
      <c r="H157" s="368"/>
    </row>
    <row r="158" spans="1:8">
      <c r="A158" s="368"/>
      <c r="B158" s="368"/>
      <c r="C158" s="368"/>
      <c r="D158" s="368"/>
      <c r="E158" s="368"/>
      <c r="F158" s="368"/>
      <c r="G158" s="368"/>
      <c r="H158" s="368"/>
    </row>
    <row r="159" spans="1:8">
      <c r="A159" s="368"/>
      <c r="B159" s="368"/>
      <c r="C159" s="368"/>
      <c r="D159" s="368"/>
      <c r="E159" s="368"/>
      <c r="F159" s="368"/>
      <c r="G159" s="368"/>
      <c r="H159" s="368"/>
    </row>
    <row r="160" spans="1:8">
      <c r="A160" s="368"/>
      <c r="B160" s="368"/>
      <c r="C160" s="368"/>
      <c r="D160" s="368"/>
      <c r="E160" s="368"/>
      <c r="F160" s="368"/>
      <c r="G160" s="368"/>
      <c r="H160" s="368"/>
    </row>
    <row r="161" spans="1:8">
      <c r="A161" s="368"/>
      <c r="B161" s="368"/>
      <c r="C161" s="368"/>
      <c r="D161" s="368"/>
      <c r="E161" s="368"/>
      <c r="F161" s="368"/>
      <c r="G161" s="368"/>
      <c r="H161" s="368"/>
    </row>
    <row r="162" spans="1:8">
      <c r="A162" s="368"/>
      <c r="B162" s="368"/>
      <c r="C162" s="368"/>
      <c r="D162" s="368"/>
      <c r="E162" s="368"/>
      <c r="F162" s="368"/>
      <c r="G162" s="368"/>
      <c r="H162" s="368"/>
    </row>
    <row r="163" spans="1:8">
      <c r="A163" s="368"/>
      <c r="B163" s="368"/>
      <c r="C163" s="368"/>
      <c r="D163" s="368"/>
      <c r="E163" s="368"/>
      <c r="F163" s="368"/>
      <c r="G163" s="368"/>
      <c r="H163" s="368"/>
    </row>
    <row r="164" spans="1:8">
      <c r="A164" s="368"/>
      <c r="B164" s="368"/>
      <c r="C164" s="368"/>
      <c r="D164" s="368"/>
      <c r="E164" s="368"/>
      <c r="F164" s="368"/>
      <c r="G164" s="368"/>
      <c r="H164" s="368"/>
    </row>
    <row r="165" spans="1:8">
      <c r="A165" s="368"/>
      <c r="B165" s="368"/>
      <c r="C165" s="368"/>
      <c r="D165" s="368"/>
      <c r="E165" s="368"/>
      <c r="F165" s="368"/>
      <c r="G165" s="368"/>
      <c r="H165" s="368"/>
    </row>
    <row r="166" spans="1:8">
      <c r="A166" s="368"/>
      <c r="B166" s="368"/>
      <c r="C166" s="368"/>
      <c r="D166" s="368"/>
      <c r="E166" s="368"/>
      <c r="F166" s="368"/>
      <c r="G166" s="368"/>
      <c r="H166" s="368"/>
    </row>
    <row r="167" spans="1:8">
      <c r="A167" s="368"/>
      <c r="B167" s="368"/>
      <c r="C167" s="368"/>
      <c r="D167" s="368"/>
      <c r="E167" s="368"/>
      <c r="F167" s="368"/>
      <c r="G167" s="368"/>
      <c r="H167" s="368"/>
    </row>
    <row r="168" spans="1:8">
      <c r="A168" s="368"/>
      <c r="B168" s="368"/>
      <c r="C168" s="368"/>
      <c r="D168" s="368"/>
      <c r="E168" s="368"/>
      <c r="F168" s="368"/>
      <c r="G168" s="368"/>
      <c r="H168" s="368"/>
    </row>
    <row r="169" spans="1:8">
      <c r="A169" s="368"/>
      <c r="B169" s="368"/>
      <c r="C169" s="368"/>
      <c r="D169" s="368"/>
      <c r="E169" s="368"/>
      <c r="F169" s="368"/>
      <c r="G169" s="368"/>
      <c r="H169" s="368"/>
    </row>
    <row r="170" spans="1:8">
      <c r="A170" s="368"/>
      <c r="B170" s="368"/>
      <c r="C170" s="368"/>
      <c r="D170" s="368"/>
      <c r="E170" s="368"/>
      <c r="F170" s="368"/>
      <c r="G170" s="368"/>
      <c r="H170" s="368"/>
    </row>
    <row r="171" spans="1:8">
      <c r="A171" s="368"/>
      <c r="B171" s="368"/>
      <c r="C171" s="368"/>
      <c r="D171" s="368"/>
      <c r="E171" s="368"/>
      <c r="F171" s="368"/>
      <c r="G171" s="368"/>
      <c r="H171" s="368"/>
    </row>
    <row r="172" spans="1:8">
      <c r="A172" s="368"/>
      <c r="B172" s="368"/>
      <c r="C172" s="368"/>
      <c r="D172" s="368"/>
      <c r="E172" s="368"/>
      <c r="F172" s="368"/>
      <c r="G172" s="368"/>
      <c r="H172" s="368"/>
    </row>
    <row r="173" spans="1:8">
      <c r="A173" s="368"/>
      <c r="B173" s="368"/>
      <c r="C173" s="368"/>
      <c r="D173" s="368"/>
      <c r="E173" s="368"/>
      <c r="F173" s="368"/>
      <c r="G173" s="368"/>
      <c r="H173" s="368"/>
    </row>
    <row r="174" spans="1:8">
      <c r="A174" s="368"/>
      <c r="B174" s="368"/>
      <c r="C174" s="368"/>
      <c r="D174" s="368"/>
      <c r="E174" s="368"/>
      <c r="F174" s="368"/>
      <c r="G174" s="368"/>
      <c r="H174" s="368"/>
    </row>
    <row r="175" spans="1:8">
      <c r="A175" s="368"/>
      <c r="B175" s="368"/>
      <c r="C175" s="368"/>
      <c r="D175" s="368"/>
      <c r="E175" s="368"/>
      <c r="F175" s="368"/>
      <c r="G175" s="368"/>
      <c r="H175" s="368"/>
    </row>
    <row r="176" spans="1:8">
      <c r="A176" s="368"/>
      <c r="B176" s="368"/>
      <c r="C176" s="368"/>
      <c r="D176" s="368"/>
      <c r="E176" s="368"/>
      <c r="F176" s="368"/>
      <c r="G176" s="368"/>
      <c r="H176" s="368"/>
    </row>
    <row r="177" spans="1:8">
      <c r="A177" s="368"/>
      <c r="B177" s="368"/>
      <c r="C177" s="368"/>
      <c r="D177" s="368"/>
      <c r="E177" s="368"/>
      <c r="F177" s="368"/>
      <c r="G177" s="368"/>
      <c r="H177" s="368"/>
    </row>
    <row r="178" spans="1:8">
      <c r="A178" s="368"/>
      <c r="B178" s="368"/>
      <c r="C178" s="368"/>
      <c r="D178" s="368"/>
      <c r="E178" s="368"/>
      <c r="F178" s="368"/>
      <c r="G178" s="368"/>
      <c r="H178" s="368"/>
    </row>
    <row r="179" spans="1:8">
      <c r="A179" s="368"/>
      <c r="B179" s="368"/>
      <c r="C179" s="368"/>
      <c r="D179" s="368"/>
      <c r="E179" s="368"/>
      <c r="F179" s="368"/>
      <c r="G179" s="368"/>
      <c r="H179" s="368"/>
    </row>
    <row r="180" spans="1:8">
      <c r="A180" s="368"/>
      <c r="B180" s="368"/>
      <c r="C180" s="368"/>
      <c r="D180" s="368"/>
      <c r="E180" s="368"/>
      <c r="F180" s="368"/>
      <c r="G180" s="368"/>
      <c r="H180" s="368"/>
    </row>
    <row r="181" spans="1:8">
      <c r="A181" s="368"/>
      <c r="B181" s="368"/>
      <c r="C181" s="368"/>
      <c r="D181" s="368"/>
      <c r="E181" s="368"/>
      <c r="F181" s="368"/>
      <c r="G181" s="368"/>
      <c r="H181" s="368"/>
    </row>
    <row r="182" spans="1:8">
      <c r="A182" s="368"/>
      <c r="B182" s="368"/>
      <c r="C182" s="368"/>
      <c r="D182" s="368"/>
      <c r="E182" s="368"/>
      <c r="F182" s="368"/>
      <c r="G182" s="368"/>
      <c r="H182" s="368"/>
    </row>
    <row r="183" spans="1:8">
      <c r="A183" s="368"/>
      <c r="B183" s="368"/>
      <c r="C183" s="368"/>
      <c r="D183" s="368"/>
      <c r="E183" s="368"/>
      <c r="F183" s="368"/>
      <c r="G183" s="368"/>
      <c r="H183" s="368"/>
    </row>
    <row r="184" spans="1:8">
      <c r="A184" s="368"/>
      <c r="B184" s="368"/>
      <c r="C184" s="368"/>
      <c r="D184" s="368"/>
      <c r="E184" s="368"/>
      <c r="F184" s="368"/>
      <c r="G184" s="368"/>
      <c r="H184" s="368"/>
    </row>
    <row r="185" spans="1:8">
      <c r="A185" s="368"/>
      <c r="B185" s="368"/>
      <c r="C185" s="368"/>
      <c r="D185" s="368"/>
      <c r="E185" s="368"/>
      <c r="F185" s="368"/>
      <c r="G185" s="368"/>
      <c r="H185" s="368"/>
    </row>
    <row r="186" spans="1:8">
      <c r="A186" s="368"/>
      <c r="B186" s="368"/>
      <c r="C186" s="368"/>
      <c r="D186" s="368"/>
      <c r="E186" s="368"/>
      <c r="F186" s="368"/>
      <c r="G186" s="368"/>
      <c r="H186" s="368"/>
    </row>
    <row r="187" spans="1:8">
      <c r="A187" s="368"/>
      <c r="B187" s="368"/>
      <c r="C187" s="368"/>
      <c r="D187" s="368"/>
      <c r="E187" s="368"/>
      <c r="F187" s="368"/>
      <c r="G187" s="368"/>
      <c r="H187" s="368"/>
    </row>
    <row r="188" spans="1:8">
      <c r="A188" s="368"/>
      <c r="B188" s="368"/>
      <c r="C188" s="368"/>
      <c r="D188" s="368"/>
      <c r="E188" s="368"/>
      <c r="F188" s="368"/>
      <c r="G188" s="368"/>
      <c r="H188" s="368"/>
    </row>
    <row r="189" spans="1:8">
      <c r="A189" s="368"/>
      <c r="B189" s="368"/>
      <c r="C189" s="368"/>
      <c r="D189" s="368"/>
      <c r="E189" s="368"/>
      <c r="F189" s="368"/>
      <c r="G189" s="368"/>
      <c r="H189" s="368"/>
    </row>
    <row r="190" spans="1:8">
      <c r="A190" s="368"/>
      <c r="B190" s="368"/>
      <c r="C190" s="368"/>
      <c r="D190" s="368"/>
      <c r="E190" s="368"/>
      <c r="F190" s="368"/>
      <c r="G190" s="368"/>
      <c r="H190" s="368"/>
    </row>
    <row r="191" spans="1:8">
      <c r="A191" s="368"/>
      <c r="B191" s="368"/>
      <c r="C191" s="368"/>
      <c r="D191" s="368"/>
      <c r="E191" s="368"/>
      <c r="F191" s="368"/>
      <c r="G191" s="368"/>
      <c r="H191" s="368"/>
    </row>
    <row r="192" spans="1:8">
      <c r="A192" s="368"/>
      <c r="B192" s="368"/>
      <c r="C192" s="368"/>
      <c r="D192" s="368"/>
      <c r="E192" s="368"/>
      <c r="F192" s="368"/>
      <c r="G192" s="368"/>
      <c r="H192" s="368"/>
    </row>
    <row r="193" spans="1:8">
      <c r="A193" s="368"/>
      <c r="B193" s="368"/>
      <c r="C193" s="368"/>
      <c r="D193" s="368"/>
      <c r="E193" s="368"/>
      <c r="F193" s="368"/>
      <c r="G193" s="368"/>
      <c r="H193" s="368"/>
    </row>
    <row r="194" spans="1:8">
      <c r="A194" s="368"/>
      <c r="B194" s="368"/>
      <c r="C194" s="368"/>
      <c r="D194" s="368"/>
      <c r="E194" s="368"/>
      <c r="F194" s="368"/>
      <c r="G194" s="368"/>
      <c r="H194" s="368"/>
    </row>
    <row r="195" spans="1:8">
      <c r="A195" s="368"/>
      <c r="B195" s="368"/>
      <c r="C195" s="368"/>
      <c r="D195" s="368"/>
      <c r="E195" s="368"/>
      <c r="F195" s="368"/>
      <c r="G195" s="368"/>
      <c r="H195" s="368"/>
    </row>
    <row r="196" spans="1:8">
      <c r="A196" s="368"/>
      <c r="B196" s="368"/>
      <c r="C196" s="368"/>
      <c r="D196" s="368"/>
      <c r="E196" s="368"/>
      <c r="F196" s="368"/>
      <c r="G196" s="368"/>
      <c r="H196" s="368"/>
    </row>
    <row r="197" spans="1:8">
      <c r="A197" s="368"/>
      <c r="B197" s="368"/>
      <c r="C197" s="368"/>
      <c r="D197" s="368"/>
      <c r="E197" s="368"/>
      <c r="F197" s="368"/>
      <c r="G197" s="368"/>
      <c r="H197" s="368"/>
    </row>
    <row r="198" spans="1:8">
      <c r="A198" s="368"/>
      <c r="B198" s="368"/>
      <c r="C198" s="368"/>
      <c r="D198" s="368"/>
      <c r="E198" s="368"/>
      <c r="F198" s="368"/>
      <c r="G198" s="368"/>
      <c r="H198" s="368"/>
    </row>
    <row r="199" spans="1:8">
      <c r="A199" s="368"/>
      <c r="B199" s="368"/>
      <c r="C199" s="368"/>
      <c r="D199" s="368"/>
      <c r="E199" s="368"/>
      <c r="F199" s="368"/>
      <c r="G199" s="368"/>
      <c r="H199" s="368"/>
    </row>
    <row r="200" spans="1:8">
      <c r="A200" s="368"/>
      <c r="B200" s="368"/>
      <c r="C200" s="368"/>
      <c r="D200" s="368"/>
      <c r="E200" s="368"/>
      <c r="F200" s="368"/>
      <c r="G200" s="368"/>
      <c r="H200" s="368"/>
    </row>
    <row r="201" spans="1:8">
      <c r="A201" s="368"/>
      <c r="B201" s="368"/>
      <c r="C201" s="368"/>
      <c r="D201" s="368"/>
      <c r="E201" s="368"/>
      <c r="F201" s="368"/>
      <c r="G201" s="368"/>
      <c r="H201" s="368"/>
    </row>
    <row r="202" spans="1:8">
      <c r="A202" s="368"/>
      <c r="B202" s="368"/>
      <c r="C202" s="368"/>
      <c r="D202" s="368"/>
      <c r="E202" s="368"/>
      <c r="F202" s="368"/>
      <c r="G202" s="368"/>
      <c r="H202" s="368"/>
    </row>
    <row r="203" spans="1:8">
      <c r="A203" s="368"/>
      <c r="B203" s="368"/>
      <c r="C203" s="368"/>
      <c r="D203" s="368"/>
      <c r="E203" s="368"/>
      <c r="F203" s="368"/>
      <c r="G203" s="368"/>
      <c r="H203" s="368"/>
    </row>
    <row r="204" spans="1:8">
      <c r="A204" s="368"/>
      <c r="B204" s="368"/>
      <c r="C204" s="368"/>
      <c r="D204" s="368"/>
      <c r="E204" s="368"/>
      <c r="F204" s="368"/>
      <c r="G204" s="368"/>
      <c r="H204" s="368"/>
    </row>
    <row r="205" spans="1:8">
      <c r="A205" s="368"/>
      <c r="B205" s="368"/>
      <c r="C205" s="368"/>
      <c r="D205" s="368"/>
      <c r="E205" s="368"/>
      <c r="F205" s="368"/>
      <c r="G205" s="368"/>
      <c r="H205" s="368"/>
    </row>
    <row r="206" spans="1:8">
      <c r="A206" s="368"/>
      <c r="B206" s="368"/>
      <c r="C206" s="368"/>
      <c r="D206" s="368"/>
      <c r="E206" s="368"/>
      <c r="F206" s="368"/>
      <c r="G206" s="368"/>
      <c r="H206" s="368"/>
    </row>
    <row r="207" spans="1:8">
      <c r="A207" s="368"/>
      <c r="B207" s="368"/>
      <c r="C207" s="368"/>
      <c r="D207" s="368"/>
      <c r="E207" s="368"/>
      <c r="F207" s="368"/>
      <c r="G207" s="368"/>
      <c r="H207" s="368"/>
    </row>
    <row r="208" spans="1:8">
      <c r="A208" s="368"/>
      <c r="B208" s="368"/>
      <c r="C208" s="368"/>
      <c r="D208" s="368"/>
      <c r="E208" s="368"/>
      <c r="F208" s="368"/>
      <c r="G208" s="368"/>
      <c r="H208" s="368"/>
    </row>
    <row r="209" spans="1:8">
      <c r="A209" s="368"/>
      <c r="B209" s="368"/>
      <c r="C209" s="368"/>
      <c r="D209" s="368"/>
      <c r="E209" s="368"/>
      <c r="F209" s="368"/>
      <c r="G209" s="368"/>
      <c r="H209" s="368"/>
    </row>
    <row r="210" spans="1:8">
      <c r="A210" s="368"/>
      <c r="B210" s="368"/>
      <c r="C210" s="368"/>
      <c r="D210" s="368"/>
      <c r="E210" s="368"/>
      <c r="F210" s="368"/>
      <c r="G210" s="368"/>
      <c r="H210" s="368"/>
    </row>
    <row r="211" spans="1:8">
      <c r="A211" s="368"/>
      <c r="B211" s="368"/>
      <c r="C211" s="368"/>
      <c r="D211" s="368"/>
      <c r="E211" s="368"/>
      <c r="F211" s="368"/>
      <c r="G211" s="368"/>
      <c r="H211" s="368"/>
    </row>
    <row r="212" spans="1:8">
      <c r="A212" s="368"/>
      <c r="B212" s="368"/>
      <c r="C212" s="368"/>
      <c r="D212" s="368"/>
      <c r="E212" s="368"/>
      <c r="F212" s="368"/>
      <c r="G212" s="368"/>
      <c r="H212" s="368"/>
    </row>
    <row r="213" spans="1:8">
      <c r="A213" s="368"/>
      <c r="B213" s="368"/>
      <c r="C213" s="368"/>
      <c r="D213" s="368"/>
      <c r="E213" s="368"/>
      <c r="F213" s="368"/>
      <c r="G213" s="368"/>
      <c r="H213" s="368"/>
    </row>
    <row r="214" spans="1:8">
      <c r="A214" s="368"/>
      <c r="B214" s="368"/>
      <c r="C214" s="368"/>
      <c r="D214" s="368"/>
      <c r="E214" s="368"/>
      <c r="F214" s="368"/>
      <c r="G214" s="368"/>
      <c r="H214" s="368"/>
    </row>
    <row r="215" spans="1:8">
      <c r="A215" s="368"/>
      <c r="B215" s="368"/>
      <c r="C215" s="368"/>
      <c r="D215" s="368"/>
      <c r="E215" s="368"/>
      <c r="F215" s="368"/>
      <c r="G215" s="368"/>
      <c r="H215" s="368"/>
    </row>
    <row r="216" spans="1:8">
      <c r="A216" s="368"/>
      <c r="B216" s="368"/>
      <c r="C216" s="368"/>
      <c r="D216" s="368"/>
      <c r="E216" s="368"/>
      <c r="F216" s="368"/>
      <c r="G216" s="368"/>
      <c r="H216" s="368"/>
    </row>
    <row r="217" spans="1:8">
      <c r="A217" s="368"/>
      <c r="B217" s="368"/>
      <c r="C217" s="368"/>
      <c r="D217" s="368"/>
      <c r="E217" s="368"/>
      <c r="F217" s="368"/>
      <c r="G217" s="368"/>
      <c r="H217" s="368"/>
    </row>
    <row r="218" spans="1:8">
      <c r="A218" s="368"/>
      <c r="B218" s="368"/>
      <c r="C218" s="368"/>
      <c r="D218" s="368"/>
      <c r="E218" s="368"/>
      <c r="F218" s="368"/>
      <c r="G218" s="368"/>
      <c r="H218" s="368"/>
    </row>
    <row r="219" spans="1:8">
      <c r="A219" s="368"/>
      <c r="B219" s="368"/>
      <c r="C219" s="368"/>
      <c r="D219" s="368"/>
      <c r="E219" s="368"/>
      <c r="F219" s="368"/>
      <c r="G219" s="368"/>
      <c r="H219" s="368"/>
    </row>
    <row r="220" spans="1:8">
      <c r="A220" s="368"/>
      <c r="B220" s="368"/>
      <c r="C220" s="368"/>
      <c r="D220" s="368"/>
      <c r="E220" s="368"/>
      <c r="F220" s="368"/>
      <c r="G220" s="368"/>
      <c r="H220" s="368"/>
    </row>
    <row r="221" spans="1:8">
      <c r="A221" s="368"/>
      <c r="B221" s="368"/>
      <c r="C221" s="368"/>
      <c r="D221" s="368"/>
      <c r="E221" s="368"/>
      <c r="F221" s="368"/>
      <c r="G221" s="368"/>
      <c r="H221" s="368"/>
    </row>
    <row r="222" spans="1:8">
      <c r="A222" s="368"/>
      <c r="B222" s="368"/>
      <c r="C222" s="368"/>
      <c r="D222" s="368"/>
      <c r="E222" s="368"/>
      <c r="F222" s="368"/>
      <c r="G222" s="368"/>
      <c r="H222" s="368"/>
    </row>
    <row r="223" spans="1:8">
      <c r="A223" s="368"/>
      <c r="B223" s="368"/>
      <c r="C223" s="368"/>
      <c r="D223" s="368"/>
      <c r="E223" s="368"/>
      <c r="F223" s="368"/>
      <c r="G223" s="368"/>
      <c r="H223" s="368"/>
    </row>
    <row r="224" spans="1:8">
      <c r="A224" s="368"/>
      <c r="B224" s="368"/>
      <c r="C224" s="368"/>
      <c r="D224" s="368"/>
      <c r="E224" s="368"/>
      <c r="F224" s="368"/>
      <c r="G224" s="368"/>
      <c r="H224" s="368"/>
    </row>
    <row r="225" spans="1:8">
      <c r="A225" s="368"/>
      <c r="B225" s="368"/>
      <c r="C225" s="368"/>
      <c r="D225" s="368"/>
      <c r="E225" s="368"/>
      <c r="F225" s="368"/>
      <c r="G225" s="368"/>
      <c r="H225" s="368"/>
    </row>
    <row r="226" spans="1:8">
      <c r="A226" s="368"/>
      <c r="B226" s="368"/>
      <c r="C226" s="368"/>
      <c r="D226" s="368"/>
      <c r="E226" s="368"/>
      <c r="F226" s="368"/>
      <c r="G226" s="368"/>
      <c r="H226" s="368"/>
    </row>
    <row r="227" spans="1:8">
      <c r="A227" s="368"/>
      <c r="B227" s="368"/>
      <c r="C227" s="368"/>
      <c r="D227" s="368"/>
      <c r="E227" s="368"/>
      <c r="F227" s="368"/>
      <c r="G227" s="368"/>
      <c r="H227" s="368"/>
    </row>
    <row r="228" spans="1:8">
      <c r="A228" s="368"/>
      <c r="B228" s="368"/>
      <c r="C228" s="368"/>
      <c r="D228" s="368"/>
      <c r="E228" s="368"/>
      <c r="F228" s="368"/>
      <c r="G228" s="368"/>
      <c r="H228" s="368"/>
    </row>
    <row r="229" spans="1:8">
      <c r="A229" s="368"/>
      <c r="B229" s="368"/>
      <c r="C229" s="368"/>
      <c r="D229" s="368"/>
      <c r="E229" s="368"/>
      <c r="F229" s="368"/>
      <c r="G229" s="368"/>
      <c r="H229" s="368"/>
    </row>
    <row r="230" spans="1:8">
      <c r="A230" s="368"/>
      <c r="B230" s="368"/>
      <c r="C230" s="368"/>
      <c r="D230" s="368"/>
      <c r="E230" s="368"/>
      <c r="F230" s="368"/>
      <c r="G230" s="368"/>
      <c r="H230" s="368"/>
    </row>
    <row r="231" spans="1:8">
      <c r="A231" s="368"/>
      <c r="B231" s="368"/>
      <c r="C231" s="368"/>
      <c r="D231" s="368"/>
      <c r="E231" s="368"/>
      <c r="F231" s="368"/>
      <c r="G231" s="368"/>
      <c r="H231" s="368"/>
    </row>
    <row r="232" spans="1:8">
      <c r="A232" s="368"/>
      <c r="B232" s="368"/>
      <c r="C232" s="368"/>
      <c r="D232" s="368"/>
      <c r="E232" s="368"/>
      <c r="F232" s="368"/>
      <c r="G232" s="368"/>
      <c r="H232" s="368"/>
    </row>
    <row r="233" spans="1:8">
      <c r="A233" s="368"/>
      <c r="B233" s="368"/>
      <c r="C233" s="368"/>
      <c r="D233" s="368"/>
      <c r="E233" s="368"/>
      <c r="F233" s="368"/>
      <c r="G233" s="368"/>
      <c r="H233" s="368"/>
    </row>
    <row r="234" spans="1:8">
      <c r="A234" s="368"/>
      <c r="B234" s="368"/>
      <c r="C234" s="368"/>
      <c r="D234" s="368"/>
      <c r="E234" s="368"/>
      <c r="F234" s="368"/>
      <c r="G234" s="368"/>
      <c r="H234" s="368"/>
    </row>
    <row r="235" spans="1:8">
      <c r="A235" s="368"/>
      <c r="B235" s="368"/>
      <c r="C235" s="368"/>
      <c r="D235" s="368"/>
      <c r="E235" s="368"/>
      <c r="F235" s="368"/>
      <c r="G235" s="368"/>
      <c r="H235" s="368"/>
    </row>
    <row r="236" spans="1:8">
      <c r="A236" s="368"/>
      <c r="B236" s="368"/>
      <c r="C236" s="368"/>
      <c r="D236" s="368"/>
      <c r="E236" s="368"/>
      <c r="F236" s="368"/>
      <c r="G236" s="368"/>
      <c r="H236" s="368"/>
    </row>
    <row r="237" spans="1:8">
      <c r="A237" s="368"/>
      <c r="B237" s="368"/>
      <c r="C237" s="368"/>
      <c r="D237" s="368"/>
      <c r="E237" s="368"/>
      <c r="F237" s="368"/>
      <c r="G237" s="368"/>
      <c r="H237" s="368"/>
    </row>
    <row r="238" spans="1:8">
      <c r="A238" s="368"/>
      <c r="B238" s="368"/>
      <c r="C238" s="368"/>
      <c r="D238" s="368"/>
      <c r="E238" s="368"/>
      <c r="F238" s="368"/>
      <c r="G238" s="368"/>
      <c r="H238" s="368"/>
    </row>
    <row r="239" spans="1:8">
      <c r="A239" s="368"/>
      <c r="B239" s="368"/>
      <c r="C239" s="368"/>
      <c r="D239" s="368"/>
      <c r="E239" s="368"/>
      <c r="F239" s="368"/>
      <c r="G239" s="368"/>
      <c r="H239" s="368"/>
    </row>
    <row r="240" spans="1:8">
      <c r="A240" s="368"/>
      <c r="B240" s="368"/>
      <c r="C240" s="368"/>
      <c r="D240" s="368"/>
      <c r="E240" s="368"/>
      <c r="F240" s="368"/>
      <c r="G240" s="368"/>
      <c r="H240" s="368"/>
    </row>
    <row r="241" spans="1:8">
      <c r="A241" s="368"/>
      <c r="B241" s="368"/>
      <c r="C241" s="368"/>
      <c r="D241" s="368"/>
      <c r="E241" s="368"/>
      <c r="F241" s="368"/>
      <c r="G241" s="368"/>
      <c r="H241" s="368"/>
    </row>
    <row r="242" spans="1:8">
      <c r="A242" s="368"/>
      <c r="B242" s="368"/>
      <c r="C242" s="368"/>
      <c r="D242" s="368"/>
      <c r="E242" s="368"/>
      <c r="F242" s="368"/>
      <c r="G242" s="368"/>
      <c r="H242" s="368"/>
    </row>
    <row r="243" spans="1:8">
      <c r="A243" s="368"/>
      <c r="B243" s="368"/>
      <c r="C243" s="368"/>
      <c r="D243" s="368"/>
      <c r="E243" s="368"/>
      <c r="F243" s="368"/>
      <c r="G243" s="368"/>
      <c r="H243" s="368"/>
    </row>
    <row r="244" spans="1:8">
      <c r="A244" s="368"/>
      <c r="B244" s="368"/>
      <c r="C244" s="368"/>
      <c r="D244" s="368"/>
      <c r="E244" s="368"/>
      <c r="F244" s="368"/>
      <c r="G244" s="368"/>
      <c r="H244" s="368"/>
    </row>
    <row r="245" spans="1:8">
      <c r="A245" s="368"/>
      <c r="B245" s="368"/>
      <c r="C245" s="368"/>
      <c r="D245" s="368"/>
      <c r="E245" s="368"/>
      <c r="F245" s="368"/>
      <c r="G245" s="368"/>
      <c r="H245" s="368"/>
    </row>
    <row r="246" spans="1:8">
      <c r="A246" s="368"/>
      <c r="B246" s="368"/>
      <c r="C246" s="368"/>
      <c r="D246" s="368"/>
      <c r="E246" s="368"/>
      <c r="F246" s="368"/>
      <c r="G246" s="368"/>
      <c r="H246" s="368"/>
    </row>
    <row r="247" spans="1:8">
      <c r="A247" s="368"/>
      <c r="B247" s="368"/>
      <c r="C247" s="368"/>
      <c r="D247" s="368"/>
      <c r="E247" s="368"/>
      <c r="F247" s="368"/>
      <c r="G247" s="368"/>
      <c r="H247" s="368"/>
    </row>
    <row r="248" spans="1:8">
      <c r="A248" s="368"/>
      <c r="B248" s="368"/>
      <c r="C248" s="368"/>
      <c r="D248" s="368"/>
      <c r="E248" s="368"/>
      <c r="F248" s="368"/>
      <c r="G248" s="368"/>
      <c r="H248" s="368"/>
    </row>
    <row r="249" spans="1:8">
      <c r="A249" s="368"/>
      <c r="B249" s="368"/>
      <c r="C249" s="368"/>
      <c r="D249" s="368"/>
      <c r="E249" s="368"/>
      <c r="F249" s="368"/>
      <c r="G249" s="368"/>
      <c r="H249" s="368"/>
    </row>
    <row r="250" spans="1:8">
      <c r="A250" s="368"/>
      <c r="B250" s="368"/>
      <c r="C250" s="368"/>
      <c r="D250" s="368"/>
      <c r="E250" s="368"/>
      <c r="F250" s="368"/>
      <c r="G250" s="368"/>
      <c r="H250" s="368"/>
    </row>
    <row r="251" spans="1:8">
      <c r="A251" s="368"/>
      <c r="B251" s="368"/>
      <c r="C251" s="368"/>
      <c r="D251" s="368"/>
      <c r="E251" s="368"/>
      <c r="F251" s="368"/>
      <c r="G251" s="368"/>
      <c r="H251" s="368"/>
    </row>
    <row r="252" spans="1:8">
      <c r="A252" s="368"/>
      <c r="B252" s="368"/>
      <c r="C252" s="368"/>
      <c r="D252" s="368"/>
      <c r="E252" s="368"/>
      <c r="F252" s="368"/>
      <c r="G252" s="368"/>
      <c r="H252" s="368"/>
    </row>
    <row r="253" spans="1:8">
      <c r="A253" s="368"/>
      <c r="B253" s="368"/>
      <c r="C253" s="368"/>
      <c r="D253" s="368"/>
      <c r="E253" s="368"/>
      <c r="F253" s="368"/>
      <c r="G253" s="368"/>
      <c r="H253" s="368"/>
    </row>
    <row r="254" spans="1:8">
      <c r="A254" s="368"/>
      <c r="B254" s="368"/>
      <c r="C254" s="368"/>
      <c r="D254" s="368"/>
      <c r="E254" s="368"/>
      <c r="F254" s="368"/>
      <c r="G254" s="368"/>
      <c r="H254" s="368"/>
    </row>
    <row r="255" spans="1:8">
      <c r="A255" s="368"/>
      <c r="B255" s="368"/>
      <c r="C255" s="368"/>
      <c r="D255" s="368"/>
      <c r="E255" s="368"/>
      <c r="F255" s="368"/>
      <c r="G255" s="368"/>
      <c r="H255" s="368"/>
    </row>
    <row r="256" spans="1:8">
      <c r="A256" s="368"/>
      <c r="B256" s="368"/>
      <c r="C256" s="368"/>
      <c r="D256" s="368"/>
      <c r="E256" s="368"/>
      <c r="F256" s="368"/>
      <c r="G256" s="368"/>
      <c r="H256" s="368"/>
    </row>
    <row r="257" spans="1:8">
      <c r="A257" s="368"/>
      <c r="B257" s="368"/>
      <c r="C257" s="368"/>
      <c r="D257" s="368"/>
      <c r="E257" s="368"/>
      <c r="F257" s="368"/>
      <c r="G257" s="368"/>
      <c r="H257" s="368"/>
    </row>
    <row r="258" spans="1:8">
      <c r="A258" s="368"/>
      <c r="B258" s="368"/>
      <c r="C258" s="368"/>
      <c r="D258" s="368"/>
      <c r="E258" s="368"/>
      <c r="F258" s="368"/>
      <c r="G258" s="368"/>
      <c r="H258" s="368"/>
    </row>
    <row r="259" spans="1:8">
      <c r="A259" s="368"/>
      <c r="B259" s="368"/>
      <c r="C259" s="368"/>
      <c r="D259" s="368"/>
      <c r="E259" s="368"/>
      <c r="F259" s="368"/>
      <c r="G259" s="368"/>
      <c r="H259" s="368"/>
    </row>
    <row r="260" spans="1:8">
      <c r="A260" s="368"/>
      <c r="B260" s="368"/>
      <c r="C260" s="368"/>
      <c r="D260" s="368"/>
      <c r="E260" s="368"/>
      <c r="F260" s="368"/>
      <c r="G260" s="368"/>
      <c r="H260" s="368"/>
    </row>
    <row r="261" spans="1:8">
      <c r="A261" s="368"/>
      <c r="B261" s="368"/>
      <c r="C261" s="368"/>
      <c r="D261" s="368"/>
      <c r="E261" s="368"/>
      <c r="F261" s="368"/>
      <c r="G261" s="368"/>
      <c r="H261" s="368"/>
    </row>
  </sheetData>
  <customSheetViews>
    <customSheetView guid="{B132CD03-A5D7-4D81-A86A-BF3963EBDAE2}" scale="70" showPageBreaks="1" fitToPage="1" view="pageLayout">
      <selection activeCell="A2" sqref="A2:H2"/>
      <pageMargins left="0.7" right="0.7" top="0.75" bottom="0.75" header="0.3" footer="0.3"/>
      <pageSetup scale="49" fitToHeight="0" orientation="portrait"/>
      <headerFooter>
        <oddHeader>&amp;LState of Florida - Agency For Health Care Administration
&amp;RAHCA
Emergency Medical Transportation</oddHeader>
        <oddFooter>&amp;LCR 1234 (Rev 12/15)&amp;CCertification&amp;R&amp;P</oddFooter>
      </headerFooter>
    </customSheetView>
  </customSheetViews>
  <mergeCells count="71">
    <mergeCell ref="A34:H34"/>
    <mergeCell ref="A37:H37"/>
    <mergeCell ref="C39:G39"/>
    <mergeCell ref="A58:H58"/>
    <mergeCell ref="C46:G46"/>
    <mergeCell ref="C43:G43"/>
    <mergeCell ref="C42:G42"/>
    <mergeCell ref="C44:G44"/>
    <mergeCell ref="E57:F57"/>
    <mergeCell ref="A55:B55"/>
    <mergeCell ref="A54:B54"/>
    <mergeCell ref="E56:F56"/>
    <mergeCell ref="E55:F55"/>
    <mergeCell ref="A56:B56"/>
    <mergeCell ref="A50:H50"/>
    <mergeCell ref="C45:G45"/>
    <mergeCell ref="F8:H8"/>
    <mergeCell ref="A33:H33"/>
    <mergeCell ref="A32:H32"/>
    <mergeCell ref="B31:H31"/>
    <mergeCell ref="B26:H26"/>
    <mergeCell ref="A30:G30"/>
    <mergeCell ref="A29:H29"/>
    <mergeCell ref="A19:F19"/>
    <mergeCell ref="A25:B25"/>
    <mergeCell ref="G17:H17"/>
    <mergeCell ref="B8:E8"/>
    <mergeCell ref="G14:H14"/>
    <mergeCell ref="D15:F15"/>
    <mergeCell ref="B11:E11"/>
    <mergeCell ref="B9:E9"/>
    <mergeCell ref="A13:H13"/>
    <mergeCell ref="C38:G38"/>
    <mergeCell ref="E54:F54"/>
    <mergeCell ref="A35:H35"/>
    <mergeCell ref="A53:H53"/>
    <mergeCell ref="A51:H51"/>
    <mergeCell ref="A36:H36"/>
    <mergeCell ref="G18:H18"/>
    <mergeCell ref="B17:E17"/>
    <mergeCell ref="F9:H9"/>
    <mergeCell ref="A12:H12"/>
    <mergeCell ref="F11:H11"/>
    <mergeCell ref="A18:F18"/>
    <mergeCell ref="B16:E16"/>
    <mergeCell ref="A15:C15"/>
    <mergeCell ref="G15:H15"/>
    <mergeCell ref="A14:C14"/>
    <mergeCell ref="D14:F14"/>
    <mergeCell ref="D21:H21"/>
    <mergeCell ref="C24:H24"/>
    <mergeCell ref="A23:C23"/>
    <mergeCell ref="G19:H19"/>
    <mergeCell ref="A28:H28"/>
    <mergeCell ref="A21:C21"/>
    <mergeCell ref="A24:B24"/>
    <mergeCell ref="D23:H23"/>
    <mergeCell ref="C25:H25"/>
    <mergeCell ref="A1:H1"/>
    <mergeCell ref="A2:H2"/>
    <mergeCell ref="A3:H3"/>
    <mergeCell ref="F5:H5"/>
    <mergeCell ref="F7:H7"/>
    <mergeCell ref="A7:E7"/>
    <mergeCell ref="F6:H6"/>
    <mergeCell ref="D4:E4"/>
    <mergeCell ref="A4:C4"/>
    <mergeCell ref="F4:H4"/>
    <mergeCell ref="D5:E5"/>
    <mergeCell ref="A5:C5"/>
    <mergeCell ref="A6:E6"/>
  </mergeCells>
  <phoneticPr fontId="41" type="noConversion"/>
  <hyperlinks>
    <hyperlink ref="A44" r:id="rId1" display="LIPProvidersReports@ahca.myflorida.com" xr:uid="{00000000-0004-0000-0000-000000000000}"/>
  </hyperlinks>
  <pageMargins left="0.25" right="0.25" top="0.75" bottom="0.75" header="0.3" footer="0.3"/>
  <pageSetup scale="57" fitToHeight="0" orientation="portrait" r:id="rId2"/>
  <headerFooter>
    <oddHeader>&amp;LState of Florida - Agency For Health Care Administration
&amp;RAHCA
Emergency Medical Transportation</oddHeader>
    <oddFooter>&amp;L&amp;8AHCA Form 5000-0035, _______, incorporated by reference in Rule 59G-6.035, F.A.C.&amp;R&amp;9Page &amp;P of &amp;N</oddFooter>
  </headerFooter>
  <rowBreaks count="1" manualBreakCount="1">
    <brk id="79" max="7" man="1"/>
  </rowBreaks>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217"/>
  <sheetViews>
    <sheetView topLeftCell="A25" zoomScale="130" zoomScaleNormal="130" workbookViewId="0">
      <selection activeCell="E18" sqref="E18"/>
    </sheetView>
  </sheetViews>
  <sheetFormatPr defaultColWidth="8.85546875" defaultRowHeight="15"/>
  <cols>
    <col min="1" max="1" width="5.28515625" customWidth="1"/>
    <col min="2" max="2" width="22.85546875" customWidth="1"/>
    <col min="3" max="3" width="29.42578125" customWidth="1"/>
    <col min="4" max="4" width="16.28515625" bestFit="1" customWidth="1"/>
    <col min="5" max="5" width="21.28515625" customWidth="1"/>
    <col min="6" max="6" width="16.85546875" bestFit="1" customWidth="1"/>
    <col min="7" max="7" width="16.28515625" customWidth="1"/>
    <col min="8" max="8" width="17.42578125" customWidth="1"/>
    <col min="9" max="9" width="16.28515625" style="368" bestFit="1" customWidth="1"/>
    <col min="10" max="10" width="8.85546875" style="368"/>
    <col min="11" max="11" width="0" style="368" hidden="1" customWidth="1"/>
    <col min="12" max="46" width="8.85546875" style="368"/>
  </cols>
  <sheetData>
    <row r="1" spans="1:46" s="368" customFormat="1" ht="15.75">
      <c r="A1" s="803" t="s">
        <v>263</v>
      </c>
      <c r="B1" s="803"/>
      <c r="C1" s="803"/>
      <c r="D1" s="803"/>
      <c r="E1" s="803"/>
      <c r="F1" s="803"/>
      <c r="G1" s="803"/>
      <c r="H1" s="803"/>
      <c r="I1" s="803"/>
    </row>
    <row r="2" spans="1:46" s="368" customFormat="1" ht="11.25" customHeight="1"/>
    <row r="3" spans="1:46" s="368" customFormat="1">
      <c r="A3" s="808" t="s">
        <v>152</v>
      </c>
      <c r="B3" s="808"/>
      <c r="C3" s="498" t="str">
        <f>'General Information'!A5</f>
        <v>Example Provider</v>
      </c>
      <c r="F3" s="368" t="s">
        <v>46</v>
      </c>
      <c r="G3" s="633">
        <f>'General Information'!$C$25</f>
        <v>44012</v>
      </c>
      <c r="H3" s="633"/>
    </row>
    <row r="4" spans="1:46" s="368" customFormat="1">
      <c r="A4" s="808" t="s">
        <v>47</v>
      </c>
      <c r="B4" s="808"/>
      <c r="C4" s="499">
        <f>'General Information'!F5</f>
        <v>0</v>
      </c>
    </row>
    <row r="5" spans="1:46" s="368" customFormat="1"/>
    <row r="6" spans="1:46">
      <c r="A6" s="311"/>
      <c r="B6" s="302" t="s">
        <v>288</v>
      </c>
      <c r="C6" s="302"/>
      <c r="D6" s="302"/>
      <c r="E6" s="302"/>
      <c r="F6" s="302"/>
      <c r="G6" s="302"/>
      <c r="H6" s="303"/>
    </row>
    <row r="7" spans="1:46">
      <c r="A7" s="312" t="s">
        <v>160</v>
      </c>
      <c r="B7" s="313" t="s">
        <v>264</v>
      </c>
      <c r="C7" s="313"/>
      <c r="D7" s="313"/>
      <c r="E7" s="313"/>
      <c r="F7" s="313"/>
      <c r="G7" s="313"/>
      <c r="H7" s="314">
        <f>'Sch 2 - MTS Expense'!I81</f>
        <v>120263488.98909092</v>
      </c>
      <c r="K7" s="368" t="s">
        <v>282</v>
      </c>
    </row>
    <row r="8" spans="1:46">
      <c r="A8" s="312" t="s">
        <v>161</v>
      </c>
      <c r="B8" s="804" t="s">
        <v>280</v>
      </c>
      <c r="C8" s="804"/>
      <c r="D8" s="804"/>
      <c r="E8" s="804"/>
      <c r="F8" s="315" t="s">
        <v>283</v>
      </c>
      <c r="G8" s="316" t="str">
        <f>IF(F8="Yes", H7, "")</f>
        <v/>
      </c>
      <c r="H8" s="317"/>
      <c r="K8" s="368" t="s">
        <v>283</v>
      </c>
    </row>
    <row r="9" spans="1:46">
      <c r="A9" s="312" t="s">
        <v>162</v>
      </c>
      <c r="B9" s="804" t="s">
        <v>265</v>
      </c>
      <c r="C9" s="804"/>
      <c r="D9" s="804"/>
      <c r="E9" s="520"/>
      <c r="F9" s="318">
        <v>0</v>
      </c>
      <c r="G9" s="313"/>
      <c r="H9" s="317"/>
    </row>
    <row r="10" spans="1:46" ht="17.25">
      <c r="A10" s="312" t="s">
        <v>163</v>
      </c>
      <c r="B10" s="804" t="s">
        <v>266</v>
      </c>
      <c r="C10" s="804"/>
      <c r="D10" s="520"/>
      <c r="E10" s="520"/>
      <c r="F10" s="319">
        <v>0</v>
      </c>
      <c r="G10" s="328">
        <f>IFERROR(IF(F8="Yes", F10*$G$8, IF(F8="No", F10*F9, "")), "")</f>
        <v>0</v>
      </c>
      <c r="H10" s="317"/>
    </row>
    <row r="11" spans="1:46">
      <c r="A11" s="312" t="s">
        <v>164</v>
      </c>
      <c r="B11" s="804" t="s">
        <v>281</v>
      </c>
      <c r="C11" s="804"/>
      <c r="D11" s="520"/>
      <c r="E11" s="520"/>
      <c r="F11" s="313"/>
      <c r="G11" s="316">
        <f>IF(F10=0, 'Sch 5 - A&amp;G'!I41, "")</f>
        <v>6987164.0243894747</v>
      </c>
      <c r="H11" s="317"/>
    </row>
    <row r="12" spans="1:46" ht="17.25">
      <c r="A12" s="312" t="s">
        <v>165</v>
      </c>
      <c r="B12" s="804" t="s">
        <v>267</v>
      </c>
      <c r="C12" s="804"/>
      <c r="D12" s="520"/>
      <c r="E12" s="520"/>
      <c r="F12" s="313"/>
      <c r="G12" s="313"/>
      <c r="H12" s="329">
        <f>SUM(G10:G11)</f>
        <v>6987164.0243894747</v>
      </c>
    </row>
    <row r="13" spans="1:46" ht="15.75" thickBot="1">
      <c r="A13" s="312" t="s">
        <v>166</v>
      </c>
      <c r="B13" s="804" t="s">
        <v>268</v>
      </c>
      <c r="C13" s="804"/>
      <c r="D13" s="520"/>
      <c r="E13" s="520"/>
      <c r="F13" s="313"/>
      <c r="G13" s="313"/>
      <c r="H13" s="331">
        <f>H7+H12</f>
        <v>127250653.0134804</v>
      </c>
    </row>
    <row r="14" spans="1:46" ht="15.75" thickTop="1">
      <c r="A14" s="320"/>
      <c r="B14" s="313"/>
      <c r="C14" s="313"/>
      <c r="D14" s="313"/>
      <c r="E14" s="313"/>
      <c r="F14" s="313"/>
      <c r="G14" s="313"/>
      <c r="H14" s="317"/>
    </row>
    <row r="15" spans="1:46">
      <c r="A15" s="312" t="s">
        <v>167</v>
      </c>
      <c r="B15" s="313" t="s">
        <v>269</v>
      </c>
      <c r="C15" s="313"/>
      <c r="D15" s="805" t="s">
        <v>331</v>
      </c>
      <c r="E15" s="806"/>
      <c r="F15" s="521" t="s">
        <v>272</v>
      </c>
      <c r="G15" s="524"/>
      <c r="H15" s="528"/>
    </row>
    <row r="16" spans="1:46">
      <c r="A16" s="320"/>
      <c r="B16" s="313"/>
      <c r="C16" s="313"/>
      <c r="D16" s="321" t="s">
        <v>270</v>
      </c>
      <c r="E16" s="525" t="s">
        <v>271</v>
      </c>
      <c r="F16" s="527"/>
      <c r="G16" s="313"/>
      <c r="H16" s="529"/>
      <c r="AT16"/>
    </row>
    <row r="17" spans="1:46">
      <c r="A17" s="320"/>
      <c r="B17" s="304" t="s">
        <v>232</v>
      </c>
      <c r="C17" s="305" t="s">
        <v>236</v>
      </c>
      <c r="D17" s="322"/>
      <c r="E17" s="526">
        <v>4000</v>
      </c>
      <c r="F17" s="322">
        <v>20000</v>
      </c>
      <c r="G17" s="313"/>
      <c r="H17" s="529"/>
      <c r="AT17"/>
    </row>
    <row r="18" spans="1:46">
      <c r="A18" s="320"/>
      <c r="B18" s="304" t="s">
        <v>233</v>
      </c>
      <c r="C18" s="305" t="s">
        <v>237</v>
      </c>
      <c r="D18" s="323"/>
      <c r="E18" s="526">
        <v>4000</v>
      </c>
      <c r="F18" s="322">
        <v>20000</v>
      </c>
      <c r="G18" s="313"/>
      <c r="H18" s="529"/>
      <c r="AT18"/>
    </row>
    <row r="19" spans="1:46">
      <c r="A19" s="320"/>
      <c r="B19" s="304" t="s">
        <v>234</v>
      </c>
      <c r="C19" s="305" t="s">
        <v>238</v>
      </c>
      <c r="D19" s="323"/>
      <c r="E19" s="526">
        <v>4000</v>
      </c>
      <c r="F19" s="322">
        <v>20000</v>
      </c>
      <c r="G19" s="313"/>
      <c r="H19" s="529"/>
      <c r="AT19"/>
    </row>
    <row r="20" spans="1:46">
      <c r="A20" s="320"/>
      <c r="B20" s="304" t="s">
        <v>235</v>
      </c>
      <c r="C20" s="305" t="s">
        <v>239</v>
      </c>
      <c r="D20" s="323"/>
      <c r="E20" s="522">
        <v>3000</v>
      </c>
      <c r="F20" s="323">
        <v>15000</v>
      </c>
      <c r="G20" s="313"/>
      <c r="H20" s="529"/>
      <c r="AT20"/>
    </row>
    <row r="21" spans="1:46" ht="21.75" customHeight="1">
      <c r="A21" s="320"/>
      <c r="B21" s="313"/>
      <c r="C21" s="313"/>
      <c r="D21" s="324">
        <f>SUM(D17:D20)</f>
        <v>0</v>
      </c>
      <c r="E21" s="523">
        <f>SUM(E17:E20)</f>
        <v>15000</v>
      </c>
      <c r="F21" s="324">
        <f>SUM(F17:F20)</f>
        <v>75000</v>
      </c>
      <c r="G21" s="313"/>
      <c r="H21" s="529"/>
      <c r="AT21"/>
    </row>
    <row r="22" spans="1:46" ht="17.25">
      <c r="A22" s="320"/>
      <c r="B22" s="313"/>
      <c r="C22" s="313"/>
      <c r="D22" s="313"/>
      <c r="E22" s="313"/>
      <c r="F22" s="313"/>
      <c r="G22" s="313"/>
      <c r="H22" s="329">
        <f>SUM(D21:F21)</f>
        <v>90000</v>
      </c>
    </row>
    <row r="23" spans="1:46">
      <c r="A23" s="320"/>
      <c r="B23" s="313"/>
      <c r="C23" s="313"/>
      <c r="D23" s="313"/>
      <c r="E23" s="313"/>
      <c r="F23" s="313"/>
      <c r="G23" s="313"/>
      <c r="H23" s="317"/>
    </row>
    <row r="24" spans="1:46" ht="15.75" thickBot="1">
      <c r="A24" s="312" t="s">
        <v>168</v>
      </c>
      <c r="B24" s="313" t="s">
        <v>273</v>
      </c>
      <c r="C24" s="313"/>
      <c r="D24" s="313"/>
      <c r="E24" s="313"/>
      <c r="F24" s="313"/>
      <c r="G24" s="313"/>
      <c r="H24" s="330">
        <f>IFERROR(H13/H22,0)</f>
        <v>1413.8961445942266</v>
      </c>
    </row>
    <row r="25" spans="1:46" ht="15.75" thickTop="1">
      <c r="A25" s="325"/>
      <c r="B25" s="326"/>
      <c r="C25" s="326"/>
      <c r="D25" s="326"/>
      <c r="E25" s="326"/>
      <c r="F25" s="326"/>
      <c r="G25" s="326"/>
      <c r="H25" s="327"/>
    </row>
    <row r="26" spans="1:46" s="368" customFormat="1"/>
    <row r="27" spans="1:46">
      <c r="A27" s="311"/>
      <c r="B27" s="302" t="s">
        <v>288</v>
      </c>
      <c r="C27" s="302"/>
      <c r="D27" s="302"/>
      <c r="E27" s="302"/>
      <c r="F27" s="302"/>
      <c r="G27" s="302"/>
      <c r="H27" s="303"/>
    </row>
    <row r="28" spans="1:46">
      <c r="A28" s="320"/>
      <c r="B28" s="313"/>
      <c r="C28" s="313"/>
      <c r="D28" s="313"/>
      <c r="E28" s="313"/>
      <c r="F28" s="313"/>
      <c r="G28" s="313"/>
      <c r="H28" s="317"/>
    </row>
    <row r="29" spans="1:46">
      <c r="A29" s="320"/>
      <c r="B29" s="313"/>
      <c r="C29" s="313"/>
      <c r="D29" s="304" t="s">
        <v>232</v>
      </c>
      <c r="E29" s="304" t="s">
        <v>233</v>
      </c>
      <c r="F29" s="304" t="s">
        <v>234</v>
      </c>
      <c r="G29" s="304" t="s">
        <v>235</v>
      </c>
      <c r="H29" s="306" t="s">
        <v>274</v>
      </c>
    </row>
    <row r="30" spans="1:46" ht="30">
      <c r="A30" s="320"/>
      <c r="B30" s="313"/>
      <c r="C30" s="313"/>
      <c r="D30" s="307" t="s">
        <v>236</v>
      </c>
      <c r="E30" s="307" t="s">
        <v>237</v>
      </c>
      <c r="F30" s="307" t="s">
        <v>238</v>
      </c>
      <c r="G30" s="307" t="s">
        <v>239</v>
      </c>
      <c r="H30" s="317"/>
      <c r="M30" s="518"/>
    </row>
    <row r="31" spans="1:46">
      <c r="A31" s="312" t="s">
        <v>169</v>
      </c>
      <c r="B31" s="301" t="s">
        <v>292</v>
      </c>
      <c r="C31" s="313"/>
      <c r="D31" s="313">
        <f>E17</f>
        <v>4000</v>
      </c>
      <c r="E31" s="313">
        <f>E18</f>
        <v>4000</v>
      </c>
      <c r="F31" s="313">
        <f>E19</f>
        <v>4000</v>
      </c>
      <c r="G31" s="313">
        <f>E20</f>
        <v>3000</v>
      </c>
      <c r="H31" s="317">
        <f>SUM(D31:G31)</f>
        <v>15000</v>
      </c>
      <c r="M31" s="519"/>
    </row>
    <row r="32" spans="1:46">
      <c r="A32" s="312" t="s">
        <v>170</v>
      </c>
      <c r="B32" s="301" t="s">
        <v>293</v>
      </c>
      <c r="C32" s="313"/>
      <c r="D32" s="332">
        <f>D31*$H$24</f>
        <v>5655584.578376906</v>
      </c>
      <c r="E32" s="332">
        <f t="shared" ref="E32:G32" si="0">E31*$H$24</f>
        <v>5655584.578376906</v>
      </c>
      <c r="F32" s="332">
        <f t="shared" si="0"/>
        <v>5655584.578376906</v>
      </c>
      <c r="G32" s="332">
        <f t="shared" si="0"/>
        <v>4241688.43378268</v>
      </c>
      <c r="H32" s="314">
        <f>SUM(D32:G32)</f>
        <v>21208442.168913402</v>
      </c>
    </row>
    <row r="33" spans="1:13" ht="17.25">
      <c r="A33" s="312" t="s">
        <v>171</v>
      </c>
      <c r="B33" s="301" t="s">
        <v>294</v>
      </c>
      <c r="C33" s="313"/>
      <c r="D33" s="335">
        <f>'Sch 8 - Revenues'!F17</f>
        <v>1000000</v>
      </c>
      <c r="E33" s="335">
        <f>'Sch 8 - Revenues'!G17</f>
        <v>1000000</v>
      </c>
      <c r="F33" s="335">
        <f>'Sch 8 - Revenues'!H17</f>
        <v>1000000</v>
      </c>
      <c r="G33" s="335">
        <f>'Sch 8 - Revenues'!I17</f>
        <v>750000</v>
      </c>
      <c r="H33" s="336">
        <f>SUM(D33:G33)</f>
        <v>3750000</v>
      </c>
      <c r="M33" s="500"/>
    </row>
    <row r="34" spans="1:13">
      <c r="A34" s="312" t="s">
        <v>172</v>
      </c>
      <c r="B34" s="313" t="s">
        <v>275</v>
      </c>
      <c r="C34" s="313"/>
      <c r="D34" s="316">
        <f>D32-D33</f>
        <v>4655584.578376906</v>
      </c>
      <c r="E34" s="316">
        <f t="shared" ref="E34:G34" si="1">E32-E33</f>
        <v>4655584.578376906</v>
      </c>
      <c r="F34" s="316">
        <f t="shared" si="1"/>
        <v>4655584.578376906</v>
      </c>
      <c r="G34" s="316">
        <f t="shared" si="1"/>
        <v>3491688.43378268</v>
      </c>
      <c r="H34" s="314">
        <f>H32-H33</f>
        <v>17458442.168913402</v>
      </c>
    </row>
    <row r="35" spans="1:13" ht="17.25">
      <c r="A35" s="312" t="s">
        <v>173</v>
      </c>
      <c r="B35" s="313" t="s">
        <v>276</v>
      </c>
      <c r="C35" s="313"/>
      <c r="D35" s="335">
        <f>D34*(0.5)</f>
        <v>2327792.289188453</v>
      </c>
      <c r="E35" s="335">
        <f>E34*(0.5)</f>
        <v>2327792.289188453</v>
      </c>
      <c r="F35" s="335">
        <f>F34*(0.5)</f>
        <v>2327792.289188453</v>
      </c>
      <c r="G35" s="335">
        <f>G34*(0.5)</f>
        <v>1745844.21689134</v>
      </c>
      <c r="H35" s="336">
        <f>H34*(0.5)</f>
        <v>8729221.0844567008</v>
      </c>
      <c r="I35" s="501"/>
    </row>
    <row r="36" spans="1:13">
      <c r="A36" s="312" t="s">
        <v>174</v>
      </c>
      <c r="B36" s="301" t="s">
        <v>330</v>
      </c>
      <c r="C36" s="313"/>
      <c r="D36" s="333">
        <f>D34-D35</f>
        <v>2327792.289188453</v>
      </c>
      <c r="E36" s="333">
        <f t="shared" ref="E36:H36" si="2">E34-E35</f>
        <v>2327792.289188453</v>
      </c>
      <c r="F36" s="333">
        <f t="shared" si="2"/>
        <v>2327792.289188453</v>
      </c>
      <c r="G36" s="333">
        <f t="shared" si="2"/>
        <v>1745844.21689134</v>
      </c>
      <c r="H36" s="334">
        <f t="shared" si="2"/>
        <v>8729221.0844567008</v>
      </c>
      <c r="I36" s="501"/>
    </row>
    <row r="37" spans="1:13">
      <c r="A37" s="320"/>
      <c r="B37" s="313"/>
      <c r="C37" s="313"/>
      <c r="D37" s="313"/>
      <c r="E37" s="313"/>
      <c r="F37" s="313"/>
      <c r="G37" s="313"/>
      <c r="H37" s="317"/>
      <c r="I37" s="501"/>
    </row>
    <row r="38" spans="1:13">
      <c r="A38" s="325"/>
      <c r="B38" s="326"/>
      <c r="C38" s="326"/>
      <c r="D38" s="326"/>
      <c r="E38" s="326"/>
      <c r="F38" s="326"/>
      <c r="G38" s="326"/>
      <c r="H38" s="327"/>
    </row>
    <row r="39" spans="1:13" s="368" customFormat="1"/>
    <row r="40" spans="1:13" s="368" customFormat="1" ht="15" customHeight="1">
      <c r="A40" s="368" t="s">
        <v>277</v>
      </c>
      <c r="B40" s="809" t="s">
        <v>316</v>
      </c>
      <c r="C40" s="809"/>
      <c r="D40" s="809"/>
      <c r="E40" s="809"/>
      <c r="F40" s="809"/>
      <c r="G40" s="809"/>
      <c r="H40" s="809"/>
    </row>
    <row r="41" spans="1:13" s="368" customFormat="1">
      <c r="B41" s="809"/>
      <c r="C41" s="809"/>
      <c r="D41" s="809"/>
      <c r="E41" s="809"/>
      <c r="F41" s="809"/>
      <c r="G41" s="809"/>
      <c r="H41" s="809"/>
    </row>
    <row r="42" spans="1:13" s="368" customFormat="1">
      <c r="B42" s="512"/>
      <c r="C42" s="512"/>
      <c r="D42" s="512"/>
      <c r="E42" s="512"/>
      <c r="F42" s="512"/>
      <c r="G42" s="512"/>
      <c r="H42" s="512"/>
    </row>
    <row r="43" spans="1:13" s="368" customFormat="1">
      <c r="A43" s="368" t="s">
        <v>278</v>
      </c>
      <c r="B43" s="807" t="s">
        <v>279</v>
      </c>
      <c r="C43" s="807"/>
      <c r="D43" s="807"/>
      <c r="E43" s="807"/>
      <c r="F43" s="807"/>
      <c r="G43" s="512"/>
      <c r="H43" s="512"/>
    </row>
    <row r="44" spans="1:13" s="368" customFormat="1"/>
    <row r="45" spans="1:13" s="368" customFormat="1"/>
    <row r="46" spans="1:13" s="368" customFormat="1"/>
    <row r="47" spans="1:13" s="368" customFormat="1"/>
    <row r="48" spans="1:13" s="368" customFormat="1"/>
    <row r="49" s="368" customFormat="1"/>
    <row r="50" s="368" customFormat="1"/>
    <row r="51" s="368" customFormat="1"/>
    <row r="52" s="368" customFormat="1"/>
    <row r="53" s="368" customFormat="1"/>
    <row r="54" s="368" customFormat="1"/>
    <row r="55" s="368" customFormat="1"/>
    <row r="56" s="368" customFormat="1"/>
    <row r="57" s="368" customFormat="1"/>
    <row r="58" s="368" customFormat="1"/>
    <row r="59" s="368" customFormat="1"/>
    <row r="60" s="368" customFormat="1"/>
    <row r="61" s="368" customFormat="1"/>
    <row r="62" s="368" customFormat="1"/>
    <row r="63" s="368" customFormat="1"/>
    <row r="64" s="368" customFormat="1"/>
    <row r="65" s="368" customFormat="1"/>
    <row r="66" s="368" customFormat="1"/>
    <row r="67" s="368" customFormat="1"/>
    <row r="68" s="368" customFormat="1"/>
    <row r="69" s="368" customFormat="1"/>
    <row r="70" s="368" customFormat="1"/>
    <row r="71" s="368" customFormat="1"/>
    <row r="72" s="368" customFormat="1"/>
    <row r="73" s="368" customFormat="1"/>
    <row r="74" s="368" customFormat="1"/>
    <row r="75" s="368" customFormat="1"/>
    <row r="76" s="368" customFormat="1"/>
    <row r="77" s="368" customFormat="1"/>
    <row r="78" s="368" customFormat="1"/>
    <row r="79" s="368" customFormat="1"/>
    <row r="80"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row r="215" s="368" customFormat="1"/>
    <row r="216" s="368" customFormat="1"/>
    <row r="217" s="368" customFormat="1"/>
  </sheetData>
  <customSheetViews>
    <customSheetView guid="{B132CD03-A5D7-4D81-A86A-BF3963EBDAE2}" hiddenColumns="1">
      <selection activeCell="C4" sqref="C4"/>
      <pageMargins left="0.7" right="0.7" top="0.75" bottom="0.75" header="0.3" footer="0.3"/>
      <pageSetup orientation="portrait"/>
    </customSheetView>
  </customSheetViews>
  <mergeCells count="13">
    <mergeCell ref="D15:E15"/>
    <mergeCell ref="B43:F43"/>
    <mergeCell ref="G3:H3"/>
    <mergeCell ref="A3:B3"/>
    <mergeCell ref="A4:B4"/>
    <mergeCell ref="B40:H41"/>
    <mergeCell ref="A1:I1"/>
    <mergeCell ref="B13:C13"/>
    <mergeCell ref="B12:C12"/>
    <mergeCell ref="B11:C11"/>
    <mergeCell ref="B10:C10"/>
    <mergeCell ref="B9:D9"/>
    <mergeCell ref="B8:E8"/>
  </mergeCells>
  <phoneticPr fontId="41" type="noConversion"/>
  <dataValidations count="1">
    <dataValidation type="list" allowBlank="1" showInputMessage="1" showErrorMessage="1" sqref="F8" xr:uid="{00000000-0002-0000-0A00-000000000000}">
      <formula1>$K$7:$K$8</formula1>
    </dataValidation>
  </dataValidations>
  <pageMargins left="0.7" right="0.7" top="0.75" bottom="0.75" header="0.3" footer="0.3"/>
  <pageSetup scale="52"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9 - Final Settlement&amp;R&amp;9Page &amp;P of &amp;N</oddFooter>
  </headerFooter>
  <ignoredErrors>
    <ignoredError sqref="A7:A13 A24 A15 A31:A36" numberStoredAsText="1"/>
  </ignoredErrors>
  <extLst>
    <ext xmlns:mx="http://schemas.microsoft.com/office/mac/excel/2008/main" uri="{64002731-A6B0-56B0-2670-7721B7C09600}">
      <mx:PLV Mode="1"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T196"/>
  <sheetViews>
    <sheetView topLeftCell="A4" zoomScale="130" zoomScaleNormal="130" workbookViewId="0">
      <selection activeCell="A17" sqref="A17"/>
    </sheetView>
  </sheetViews>
  <sheetFormatPr defaultColWidth="8.85546875" defaultRowHeight="15"/>
  <cols>
    <col min="3" max="3" width="11.140625" customWidth="1"/>
    <col min="4" max="4" width="31.140625" customWidth="1"/>
    <col min="5" max="5" width="14.85546875" customWidth="1"/>
    <col min="6" max="6" width="10.85546875" customWidth="1"/>
    <col min="7" max="7" width="10.42578125" customWidth="1"/>
    <col min="9" max="9" width="15.7109375" customWidth="1"/>
    <col min="10" max="46" width="8.85546875" style="368"/>
  </cols>
  <sheetData>
    <row r="1" spans="1:9" s="368" customFormat="1" ht="15.75">
      <c r="A1" s="803" t="s">
        <v>250</v>
      </c>
      <c r="B1" s="803"/>
      <c r="C1" s="803"/>
      <c r="D1" s="803"/>
      <c r="E1" s="803"/>
      <c r="F1" s="803"/>
      <c r="G1" s="803"/>
      <c r="H1" s="803"/>
      <c r="I1" s="803"/>
    </row>
    <row r="2" spans="1:9" s="368" customFormat="1" ht="15.75">
      <c r="A2" s="502"/>
      <c r="B2" s="502"/>
      <c r="C2" s="502"/>
      <c r="D2" s="502"/>
      <c r="E2" s="502"/>
      <c r="F2" s="502"/>
      <c r="G2" s="502"/>
      <c r="H2" s="502"/>
      <c r="I2" s="502"/>
    </row>
    <row r="3" spans="1:9" s="368" customFormat="1">
      <c r="A3" s="808" t="s">
        <v>152</v>
      </c>
      <c r="B3" s="808"/>
      <c r="C3" s="808" t="s">
        <v>251</v>
      </c>
      <c r="D3" s="498" t="str">
        <f>'General Information'!A5</f>
        <v>Example Provider</v>
      </c>
      <c r="E3" s="503"/>
      <c r="F3" s="504"/>
      <c r="G3" s="505" t="s">
        <v>46</v>
      </c>
      <c r="H3" s="633">
        <f>'General Information'!$C$25</f>
        <v>44012</v>
      </c>
      <c r="I3" s="633"/>
    </row>
    <row r="4" spans="1:9" s="368" customFormat="1">
      <c r="A4" s="808" t="s">
        <v>47</v>
      </c>
      <c r="B4" s="808"/>
      <c r="C4" s="808">
        <v>1234567890</v>
      </c>
      <c r="D4" s="499">
        <f>'General Information'!F5</f>
        <v>0</v>
      </c>
      <c r="E4" s="504"/>
      <c r="F4" s="504"/>
      <c r="G4" s="504"/>
      <c r="H4" s="504"/>
      <c r="I4" s="504"/>
    </row>
    <row r="5" spans="1:9" s="368" customFormat="1">
      <c r="A5" s="836"/>
      <c r="B5" s="836"/>
      <c r="C5" s="836"/>
      <c r="D5" s="506"/>
      <c r="E5" s="507"/>
      <c r="F5" s="507"/>
      <c r="G5" s="507"/>
      <c r="H5" s="507"/>
      <c r="I5" s="507"/>
    </row>
    <row r="6" spans="1:9" s="368" customFormat="1" ht="15.75">
      <c r="A6" s="502"/>
      <c r="B6" s="502"/>
      <c r="C6" s="502"/>
      <c r="D6" s="502"/>
      <c r="E6" s="502"/>
      <c r="F6" s="502"/>
      <c r="G6" s="502"/>
      <c r="H6" s="502"/>
      <c r="I6" s="502"/>
    </row>
    <row r="7" spans="1:9" s="368" customFormat="1">
      <c r="A7" s="835" t="s">
        <v>252</v>
      </c>
      <c r="B7" s="835"/>
      <c r="C7" s="835"/>
      <c r="D7" s="835"/>
      <c r="E7" s="835"/>
      <c r="F7" s="835"/>
      <c r="G7" s="835"/>
      <c r="H7" s="835"/>
      <c r="I7" s="835"/>
    </row>
    <row r="8" spans="1:9" ht="15.75" thickBot="1">
      <c r="A8" s="174" t="s">
        <v>253</v>
      </c>
      <c r="B8" s="201" t="s">
        <v>254</v>
      </c>
      <c r="C8" s="826" t="s">
        <v>255</v>
      </c>
      <c r="D8" s="827"/>
      <c r="E8" s="827"/>
      <c r="F8" s="827"/>
      <c r="G8" s="827"/>
      <c r="H8" s="834"/>
      <c r="I8" s="175" t="s">
        <v>159</v>
      </c>
    </row>
    <row r="9" spans="1:9" ht="15.75" thickTop="1">
      <c r="A9" s="202"/>
      <c r="B9" s="203"/>
      <c r="C9" s="817"/>
      <c r="D9" s="818"/>
      <c r="E9" s="818"/>
      <c r="F9" s="818"/>
      <c r="G9" s="818"/>
      <c r="H9" s="820"/>
      <c r="I9" s="275"/>
    </row>
    <row r="10" spans="1:9">
      <c r="A10" s="204"/>
      <c r="B10" s="205"/>
      <c r="C10" s="817"/>
      <c r="D10" s="818"/>
      <c r="E10" s="818"/>
      <c r="F10" s="818"/>
      <c r="G10" s="818"/>
      <c r="H10" s="820"/>
      <c r="I10" s="276"/>
    </row>
    <row r="11" spans="1:9">
      <c r="A11" s="204"/>
      <c r="B11" s="205"/>
      <c r="C11" s="817"/>
      <c r="D11" s="818"/>
      <c r="E11" s="818"/>
      <c r="F11" s="818"/>
      <c r="G11" s="818"/>
      <c r="H11" s="820"/>
      <c r="I11" s="276"/>
    </row>
    <row r="12" spans="1:9">
      <c r="A12" s="204"/>
      <c r="B12" s="206"/>
      <c r="C12" s="817"/>
      <c r="D12" s="818"/>
      <c r="E12" s="818"/>
      <c r="F12" s="818"/>
      <c r="G12" s="818"/>
      <c r="H12" s="820"/>
      <c r="I12" s="276"/>
    </row>
    <row r="13" spans="1:9">
      <c r="A13" s="208"/>
      <c r="B13" s="207"/>
      <c r="C13" s="817"/>
      <c r="D13" s="818"/>
      <c r="E13" s="818"/>
      <c r="F13" s="818"/>
      <c r="G13" s="818"/>
      <c r="H13" s="820"/>
      <c r="I13" s="276"/>
    </row>
    <row r="14" spans="1:9">
      <c r="A14" s="208"/>
      <c r="B14" s="207"/>
      <c r="C14" s="817"/>
      <c r="D14" s="818"/>
      <c r="E14" s="818"/>
      <c r="F14" s="818"/>
      <c r="G14" s="818"/>
      <c r="H14" s="820"/>
      <c r="I14" s="276"/>
    </row>
    <row r="15" spans="1:9">
      <c r="A15" s="208"/>
      <c r="B15" s="207"/>
      <c r="C15" s="817"/>
      <c r="D15" s="818"/>
      <c r="E15" s="818"/>
      <c r="F15" s="818"/>
      <c r="G15" s="818"/>
      <c r="H15" s="820"/>
      <c r="I15" s="276"/>
    </row>
    <row r="16" spans="1:9">
      <c r="A16" s="208"/>
      <c r="B16" s="207"/>
      <c r="C16" s="817"/>
      <c r="D16" s="818"/>
      <c r="E16" s="818"/>
      <c r="F16" s="818"/>
      <c r="G16" s="818"/>
      <c r="H16" s="820"/>
      <c r="I16" s="276"/>
    </row>
    <row r="17" spans="1:9" ht="15.75">
      <c r="A17" s="208"/>
      <c r="B17" s="207"/>
      <c r="C17" s="817"/>
      <c r="D17" s="818"/>
      <c r="E17" s="818"/>
      <c r="F17" s="818"/>
      <c r="G17" s="818"/>
      <c r="H17" s="820"/>
      <c r="I17" s="277"/>
    </row>
    <row r="18" spans="1:9" ht="15.75">
      <c r="A18" s="208"/>
      <c r="B18" s="207"/>
      <c r="C18" s="817"/>
      <c r="D18" s="818"/>
      <c r="E18" s="818"/>
      <c r="F18" s="818"/>
      <c r="G18" s="818"/>
      <c r="H18" s="820"/>
      <c r="I18" s="277"/>
    </row>
    <row r="19" spans="1:9">
      <c r="A19" s="208"/>
      <c r="B19" s="207"/>
      <c r="C19" s="817"/>
      <c r="D19" s="818"/>
      <c r="E19" s="818"/>
      <c r="F19" s="818"/>
      <c r="G19" s="818"/>
      <c r="H19" s="820"/>
      <c r="I19" s="276"/>
    </row>
    <row r="20" spans="1:9">
      <c r="A20" s="208"/>
      <c r="B20" s="207"/>
      <c r="C20" s="817"/>
      <c r="D20" s="818"/>
      <c r="E20" s="818"/>
      <c r="F20" s="818"/>
      <c r="G20" s="818"/>
      <c r="H20" s="820"/>
      <c r="I20" s="276"/>
    </row>
    <row r="21" spans="1:9">
      <c r="A21" s="208"/>
      <c r="B21" s="207"/>
      <c r="C21" s="817"/>
      <c r="D21" s="818"/>
      <c r="E21" s="818"/>
      <c r="F21" s="818"/>
      <c r="G21" s="818"/>
      <c r="H21" s="820"/>
      <c r="I21" s="276"/>
    </row>
    <row r="22" spans="1:9">
      <c r="A22" s="176"/>
      <c r="B22" s="200"/>
      <c r="C22" s="810"/>
      <c r="D22" s="821"/>
      <c r="E22" s="821"/>
      <c r="F22" s="821"/>
      <c r="G22" s="821"/>
      <c r="H22" s="822"/>
      <c r="I22" s="278"/>
    </row>
    <row r="23" spans="1:9" s="368" customFormat="1" ht="15.75">
      <c r="A23" s="502"/>
      <c r="B23" s="502"/>
      <c r="C23" s="508"/>
      <c r="D23" s="508"/>
      <c r="E23" s="508"/>
      <c r="F23" s="508"/>
      <c r="G23" s="508"/>
      <c r="H23" s="508"/>
      <c r="I23" s="508"/>
    </row>
    <row r="24" spans="1:9" s="368" customFormat="1" ht="15.75">
      <c r="A24" s="502"/>
      <c r="B24" s="502"/>
      <c r="C24" s="502"/>
      <c r="D24" s="502"/>
      <c r="E24" s="502"/>
      <c r="F24" s="502"/>
      <c r="G24" s="502"/>
      <c r="H24" s="502"/>
      <c r="I24" s="502"/>
    </row>
    <row r="25" spans="1:9" s="368" customFormat="1">
      <c r="A25" s="823" t="s">
        <v>256</v>
      </c>
      <c r="B25" s="823"/>
      <c r="C25" s="823"/>
      <c r="D25" s="823"/>
      <c r="E25" s="823"/>
      <c r="F25" s="823"/>
      <c r="G25" s="823"/>
      <c r="H25" s="823"/>
      <c r="I25" s="823"/>
    </row>
    <row r="26" spans="1:9" ht="15.75" thickBot="1">
      <c r="A26" s="174" t="s">
        <v>253</v>
      </c>
      <c r="B26" s="201" t="s">
        <v>254</v>
      </c>
      <c r="C26" s="826" t="s">
        <v>257</v>
      </c>
      <c r="D26" s="827"/>
      <c r="E26" s="827"/>
      <c r="F26" s="827"/>
      <c r="G26" s="827"/>
      <c r="H26" s="834"/>
      <c r="I26" s="175" t="s">
        <v>159</v>
      </c>
    </row>
    <row r="27" spans="1:9" ht="15.75" thickTop="1">
      <c r="A27" s="202"/>
      <c r="B27" s="203"/>
      <c r="C27" s="817"/>
      <c r="D27" s="818"/>
      <c r="E27" s="818"/>
      <c r="F27" s="818"/>
      <c r="G27" s="818"/>
      <c r="H27" s="820"/>
      <c r="I27" s="279"/>
    </row>
    <row r="28" spans="1:9">
      <c r="A28" s="204"/>
      <c r="B28" s="205"/>
      <c r="C28" s="817"/>
      <c r="D28" s="818"/>
      <c r="E28" s="818"/>
      <c r="F28" s="818"/>
      <c r="G28" s="818"/>
      <c r="H28" s="820"/>
      <c r="I28" s="280"/>
    </row>
    <row r="29" spans="1:9">
      <c r="A29" s="204"/>
      <c r="B29" s="205"/>
      <c r="C29" s="817"/>
      <c r="D29" s="818"/>
      <c r="E29" s="818"/>
      <c r="F29" s="818"/>
      <c r="G29" s="818"/>
      <c r="H29" s="820"/>
      <c r="I29" s="280"/>
    </row>
    <row r="30" spans="1:9">
      <c r="A30" s="204"/>
      <c r="B30" s="206"/>
      <c r="C30" s="817"/>
      <c r="D30" s="818"/>
      <c r="E30" s="818"/>
      <c r="F30" s="818"/>
      <c r="G30" s="818"/>
      <c r="H30" s="820"/>
      <c r="I30" s="281"/>
    </row>
    <row r="31" spans="1:9">
      <c r="A31" s="204"/>
      <c r="B31" s="206"/>
      <c r="C31" s="817"/>
      <c r="D31" s="818"/>
      <c r="E31" s="818"/>
      <c r="F31" s="818"/>
      <c r="G31" s="818"/>
      <c r="H31" s="820"/>
      <c r="I31" s="281"/>
    </row>
    <row r="32" spans="1:9">
      <c r="A32" s="204"/>
      <c r="B32" s="206"/>
      <c r="C32" s="817"/>
      <c r="D32" s="818"/>
      <c r="E32" s="818"/>
      <c r="F32" s="818"/>
      <c r="G32" s="818"/>
      <c r="H32" s="820"/>
      <c r="I32" s="281"/>
    </row>
    <row r="33" spans="1:9">
      <c r="A33" s="204"/>
      <c r="B33" s="206"/>
      <c r="C33" s="817"/>
      <c r="D33" s="818"/>
      <c r="E33" s="818"/>
      <c r="F33" s="818"/>
      <c r="G33" s="818"/>
      <c r="H33" s="820"/>
      <c r="I33" s="281"/>
    </row>
    <row r="34" spans="1:9">
      <c r="A34" s="204"/>
      <c r="B34" s="206"/>
      <c r="C34" s="817"/>
      <c r="D34" s="818"/>
      <c r="E34" s="818"/>
      <c r="F34" s="818"/>
      <c r="G34" s="818"/>
      <c r="H34" s="820"/>
      <c r="I34" s="281"/>
    </row>
    <row r="35" spans="1:9">
      <c r="A35" s="204"/>
      <c r="B35" s="206"/>
      <c r="C35" s="817"/>
      <c r="D35" s="818"/>
      <c r="E35" s="818"/>
      <c r="F35" s="818"/>
      <c r="G35" s="818"/>
      <c r="H35" s="820"/>
      <c r="I35" s="281"/>
    </row>
    <row r="36" spans="1:9">
      <c r="A36" s="204"/>
      <c r="B36" s="207"/>
      <c r="C36" s="817"/>
      <c r="D36" s="818"/>
      <c r="E36" s="818"/>
      <c r="F36" s="818"/>
      <c r="G36" s="818"/>
      <c r="H36" s="820"/>
      <c r="I36" s="281"/>
    </row>
    <row r="37" spans="1:9">
      <c r="A37" s="208"/>
      <c r="B37" s="207"/>
      <c r="C37" s="817"/>
      <c r="D37" s="818"/>
      <c r="E37" s="818"/>
      <c r="F37" s="818"/>
      <c r="G37" s="818"/>
      <c r="H37" s="820"/>
      <c r="I37" s="281"/>
    </row>
    <row r="38" spans="1:9">
      <c r="A38" s="208"/>
      <c r="B38" s="207"/>
      <c r="C38" s="817"/>
      <c r="D38" s="818"/>
      <c r="E38" s="818"/>
      <c r="F38" s="818"/>
      <c r="G38" s="818"/>
      <c r="H38" s="820"/>
      <c r="I38" s="281"/>
    </row>
    <row r="39" spans="1:9">
      <c r="A39" s="176"/>
      <c r="B39" s="200"/>
      <c r="C39" s="810"/>
      <c r="D39" s="821"/>
      <c r="E39" s="821"/>
      <c r="F39" s="821"/>
      <c r="G39" s="821"/>
      <c r="H39" s="822"/>
      <c r="I39" s="278"/>
    </row>
    <row r="40" spans="1:9" s="368" customFormat="1">
      <c r="A40" s="509"/>
      <c r="B40" s="509"/>
      <c r="C40" s="508"/>
      <c r="D40" s="508"/>
      <c r="E40" s="508"/>
      <c r="F40" s="508"/>
      <c r="G40" s="508"/>
      <c r="H40" s="508"/>
      <c r="I40" s="508"/>
    </row>
    <row r="41" spans="1:9" s="368" customFormat="1">
      <c r="A41" s="509"/>
      <c r="B41" s="509"/>
      <c r="C41" s="510"/>
      <c r="D41" s="510"/>
      <c r="E41" s="510"/>
      <c r="F41" s="510"/>
      <c r="G41" s="510"/>
      <c r="H41" s="510"/>
      <c r="I41" s="510"/>
    </row>
    <row r="42" spans="1:9" s="368" customFormat="1">
      <c r="A42" s="823" t="s">
        <v>258</v>
      </c>
      <c r="B42" s="823"/>
      <c r="C42" s="823"/>
      <c r="D42" s="823"/>
      <c r="E42" s="823"/>
      <c r="F42" s="823"/>
      <c r="G42" s="823"/>
      <c r="H42" s="823"/>
      <c r="I42" s="823"/>
    </row>
    <row r="43" spans="1:9" ht="15.75" thickBot="1">
      <c r="A43" s="824" t="s">
        <v>253</v>
      </c>
      <c r="B43" s="825"/>
      <c r="C43" s="826" t="s">
        <v>259</v>
      </c>
      <c r="D43" s="827"/>
      <c r="E43" s="827"/>
      <c r="F43" s="827"/>
      <c r="G43" s="827"/>
      <c r="H43" s="827"/>
      <c r="I43" s="828"/>
    </row>
    <row r="44" spans="1:9" ht="15.75" thickTop="1">
      <c r="A44" s="829"/>
      <c r="B44" s="830"/>
      <c r="C44" s="831"/>
      <c r="D44" s="832"/>
      <c r="E44" s="832"/>
      <c r="F44" s="832"/>
      <c r="G44" s="832"/>
      <c r="H44" s="832"/>
      <c r="I44" s="833"/>
    </row>
    <row r="45" spans="1:9">
      <c r="A45" s="815"/>
      <c r="B45" s="816"/>
      <c r="C45" s="817"/>
      <c r="D45" s="818"/>
      <c r="E45" s="818"/>
      <c r="F45" s="818"/>
      <c r="G45" s="818"/>
      <c r="H45" s="818"/>
      <c r="I45" s="819"/>
    </row>
    <row r="46" spans="1:9">
      <c r="A46" s="815"/>
      <c r="B46" s="816"/>
      <c r="C46" s="817"/>
      <c r="D46" s="818"/>
      <c r="E46" s="818"/>
      <c r="F46" s="818"/>
      <c r="G46" s="818"/>
      <c r="H46" s="818"/>
      <c r="I46" s="819"/>
    </row>
    <row r="47" spans="1:9">
      <c r="A47" s="815"/>
      <c r="B47" s="816"/>
      <c r="C47" s="817"/>
      <c r="D47" s="818"/>
      <c r="E47" s="818"/>
      <c r="F47" s="818"/>
      <c r="G47" s="818"/>
      <c r="H47" s="818"/>
      <c r="I47" s="819"/>
    </row>
    <row r="48" spans="1:9">
      <c r="A48" s="815"/>
      <c r="B48" s="816"/>
      <c r="C48" s="817"/>
      <c r="D48" s="818"/>
      <c r="E48" s="818"/>
      <c r="F48" s="818"/>
      <c r="G48" s="818"/>
      <c r="H48" s="818"/>
      <c r="I48" s="819"/>
    </row>
    <row r="49" spans="1:9">
      <c r="A49" s="810"/>
      <c r="B49" s="811"/>
      <c r="C49" s="812"/>
      <c r="D49" s="813"/>
      <c r="E49" s="813"/>
      <c r="F49" s="813"/>
      <c r="G49" s="813"/>
      <c r="H49" s="813"/>
      <c r="I49" s="814"/>
    </row>
    <row r="50" spans="1:9" s="368" customFormat="1"/>
    <row r="51" spans="1:9" s="368" customFormat="1"/>
    <row r="52" spans="1:9" s="368" customFormat="1"/>
    <row r="53" spans="1:9" s="368" customFormat="1"/>
    <row r="54" spans="1:9" s="368" customFormat="1"/>
    <row r="55" spans="1:9" s="368" customFormat="1"/>
    <row r="56" spans="1:9" s="368" customFormat="1"/>
    <row r="57" spans="1:9" s="368" customFormat="1"/>
    <row r="58" spans="1:9" s="368" customFormat="1"/>
    <row r="59" spans="1:9" s="368" customFormat="1"/>
    <row r="60" spans="1:9" s="368" customFormat="1"/>
    <row r="61" spans="1:9" s="368" customFormat="1"/>
    <row r="62" spans="1:9" s="368" customFormat="1"/>
    <row r="63" spans="1:9" s="368" customFormat="1"/>
    <row r="64" spans="1:9" s="368" customFormat="1"/>
    <row r="65" s="368" customFormat="1"/>
    <row r="66" s="368" customFormat="1"/>
    <row r="67" s="368" customFormat="1"/>
    <row r="68" s="368" customFormat="1"/>
    <row r="69" s="368" customFormat="1"/>
    <row r="70" s="368" customFormat="1"/>
    <row r="71" s="368" customFormat="1"/>
    <row r="72" s="368" customFormat="1"/>
    <row r="73" s="368" customFormat="1"/>
    <row r="74" s="368" customFormat="1"/>
    <row r="75" s="368" customFormat="1"/>
    <row r="76" s="368" customFormat="1"/>
    <row r="77" s="368" customFormat="1"/>
    <row r="78" s="368" customFormat="1"/>
    <row r="79" s="368" customFormat="1"/>
    <row r="80"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sheetData>
  <customSheetViews>
    <customSheetView guid="{B132CD03-A5D7-4D81-A86A-BF3963EBDAE2}">
      <selection activeCell="H3" sqref="H3:I3"/>
      <pageMargins left="0.7" right="0.7" top="0.75" bottom="0.75" header="0.3" footer="0.3"/>
    </customSheetView>
  </customSheetViews>
  <mergeCells count="51">
    <mergeCell ref="A7:I7"/>
    <mergeCell ref="A1:I1"/>
    <mergeCell ref="A3:C3"/>
    <mergeCell ref="H3:I3"/>
    <mergeCell ref="A4:C4"/>
    <mergeCell ref="A5:C5"/>
    <mergeCell ref="C19:H19"/>
    <mergeCell ref="C8:H8"/>
    <mergeCell ref="C9:H9"/>
    <mergeCell ref="C10:H10"/>
    <mergeCell ref="C11:H11"/>
    <mergeCell ref="C12:H12"/>
    <mergeCell ref="C13:H13"/>
    <mergeCell ref="C14:H14"/>
    <mergeCell ref="C15:H15"/>
    <mergeCell ref="C16:H16"/>
    <mergeCell ref="C17:H17"/>
    <mergeCell ref="C18:H18"/>
    <mergeCell ref="C33:H33"/>
    <mergeCell ref="C20:H20"/>
    <mergeCell ref="C21:H21"/>
    <mergeCell ref="C22:H22"/>
    <mergeCell ref="A25:I25"/>
    <mergeCell ref="C26:H26"/>
    <mergeCell ref="C27:H27"/>
    <mergeCell ref="C28:H28"/>
    <mergeCell ref="C29:H29"/>
    <mergeCell ref="C30:H30"/>
    <mergeCell ref="C31:H31"/>
    <mergeCell ref="C32:H32"/>
    <mergeCell ref="A45:B45"/>
    <mergeCell ref="C45:I45"/>
    <mergeCell ref="C34:H34"/>
    <mergeCell ref="C35:H35"/>
    <mergeCell ref="C36:H36"/>
    <mergeCell ref="C37:H37"/>
    <mergeCell ref="C38:H38"/>
    <mergeCell ref="C39:H39"/>
    <mergeCell ref="A42:I42"/>
    <mergeCell ref="A43:B43"/>
    <mergeCell ref="C43:I43"/>
    <mergeCell ref="A44:B44"/>
    <mergeCell ref="C44:I44"/>
    <mergeCell ref="A49:B49"/>
    <mergeCell ref="C49:I49"/>
    <mergeCell ref="A46:B46"/>
    <mergeCell ref="C46:I46"/>
    <mergeCell ref="A47:B47"/>
    <mergeCell ref="C47:I47"/>
    <mergeCell ref="A48:B48"/>
    <mergeCell ref="C48:I48"/>
  </mergeCells>
  <phoneticPr fontId="41" type="noConversion"/>
  <pageMargins left="0.7" right="0.7" top="0.75" bottom="0.75" header="0.3" footer="0.3"/>
  <pageSetup scale="74"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10 - Notes&amp;R&amp;9Page &amp;P of &amp;N</oddFooter>
  </headerFooter>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200"/>
  <sheetViews>
    <sheetView topLeftCell="A50" zoomScale="130" zoomScaleNormal="130" workbookViewId="0">
      <selection activeCell="B66" sqref="B66:C66"/>
    </sheetView>
  </sheetViews>
  <sheetFormatPr defaultColWidth="8.85546875" defaultRowHeight="15"/>
  <cols>
    <col min="1" max="1" width="8.42578125" bestFit="1" customWidth="1"/>
    <col min="2" max="2" width="22.7109375" customWidth="1"/>
    <col min="3" max="3" width="24.28515625" customWidth="1"/>
    <col min="4" max="4" width="9.7109375" customWidth="1"/>
    <col min="5" max="7" width="21.42578125" customWidth="1"/>
    <col min="8" max="8" width="22.85546875" customWidth="1"/>
    <col min="9" max="33" width="8.85546875" style="368"/>
  </cols>
  <sheetData>
    <row r="1" spans="1:8" ht="15.75">
      <c r="A1" s="631" t="s">
        <v>44</v>
      </c>
      <c r="B1" s="631"/>
      <c r="C1" s="631"/>
      <c r="D1" s="631"/>
      <c r="E1" s="631"/>
      <c r="F1" s="631"/>
      <c r="G1" s="631"/>
      <c r="H1" s="631"/>
    </row>
    <row r="2" spans="1:8">
      <c r="A2" s="369"/>
      <c r="B2" s="369"/>
      <c r="C2" s="370"/>
      <c r="D2" s="370"/>
      <c r="E2" s="371"/>
      <c r="F2" s="371"/>
      <c r="G2" s="371"/>
      <c r="H2" s="371"/>
    </row>
    <row r="3" spans="1:8">
      <c r="A3" s="632" t="s">
        <v>45</v>
      </c>
      <c r="B3" s="632"/>
      <c r="C3" s="372" t="str">
        <f>'General Information'!A5</f>
        <v>Example Provider</v>
      </c>
      <c r="D3" s="373"/>
      <c r="E3" s="374"/>
      <c r="F3" s="375" t="s">
        <v>46</v>
      </c>
      <c r="G3" s="633">
        <f>'General Information'!$C$25</f>
        <v>44012</v>
      </c>
      <c r="H3" s="633"/>
    </row>
    <row r="4" spans="1:8" ht="15.75">
      <c r="A4" s="632" t="s">
        <v>47</v>
      </c>
      <c r="B4" s="632"/>
      <c r="C4" s="376">
        <f>'General Information'!F5</f>
        <v>0</v>
      </c>
      <c r="D4" s="373"/>
      <c r="E4" s="373"/>
      <c r="F4" s="377"/>
      <c r="G4" s="377"/>
      <c r="H4" s="378"/>
    </row>
    <row r="5" spans="1:8" ht="16.5" thickBot="1">
      <c r="A5" s="377"/>
      <c r="B5" s="377"/>
      <c r="C5" s="379"/>
      <c r="D5" s="379"/>
      <c r="E5" s="380"/>
      <c r="F5" s="380"/>
      <c r="G5" s="380"/>
      <c r="H5" s="381"/>
    </row>
    <row r="6" spans="1:8">
      <c r="A6" s="635" t="s">
        <v>48</v>
      </c>
      <c r="B6" s="638" t="s">
        <v>49</v>
      </c>
      <c r="C6" s="638"/>
      <c r="D6" s="46"/>
      <c r="E6" s="47">
        <v>1</v>
      </c>
      <c r="F6" s="47">
        <v>2</v>
      </c>
      <c r="G6" s="47">
        <v>3</v>
      </c>
      <c r="H6" s="48">
        <v>4</v>
      </c>
    </row>
    <row r="7" spans="1:8" ht="51">
      <c r="A7" s="636"/>
      <c r="B7" s="639"/>
      <c r="C7" s="639"/>
      <c r="D7" s="49" t="s">
        <v>309</v>
      </c>
      <c r="E7" s="50" t="s">
        <v>51</v>
      </c>
      <c r="F7" s="50" t="s">
        <v>52</v>
      </c>
      <c r="G7" s="53" t="s">
        <v>53</v>
      </c>
      <c r="H7" s="58" t="s">
        <v>54</v>
      </c>
    </row>
    <row r="8" spans="1:8" ht="15.75" thickBot="1">
      <c r="A8" s="637"/>
      <c r="B8" s="640"/>
      <c r="C8" s="640"/>
      <c r="D8" s="51"/>
      <c r="E8" s="177" t="s">
        <v>55</v>
      </c>
      <c r="F8" s="177" t="s">
        <v>56</v>
      </c>
      <c r="G8" s="177" t="s">
        <v>57</v>
      </c>
      <c r="H8" s="178" t="s">
        <v>58</v>
      </c>
    </row>
    <row r="9" spans="1:8" ht="16.5" thickTop="1">
      <c r="A9" s="179"/>
      <c r="B9" s="641" t="s">
        <v>59</v>
      </c>
      <c r="C9" s="641"/>
      <c r="D9" s="180"/>
      <c r="E9" s="181"/>
      <c r="F9" s="181"/>
      <c r="G9" s="181"/>
      <c r="H9" s="182"/>
    </row>
    <row r="10" spans="1:8">
      <c r="A10" s="185">
        <v>1</v>
      </c>
      <c r="B10" s="627" t="s">
        <v>60</v>
      </c>
      <c r="C10" s="627"/>
      <c r="D10" s="209" t="str">
        <f>IF('Sch 2 - MTS Expense'!D10="", "", 'Sch 2 - MTS Expense'!D10)</f>
        <v/>
      </c>
      <c r="E10" s="210">
        <f>SUM(F10:H10)</f>
        <v>0</v>
      </c>
      <c r="F10" s="210">
        <f>'Sch 2 - MTS Expense'!I10</f>
        <v>0</v>
      </c>
      <c r="G10" s="210">
        <f>'Sch 3 - NON-MTS Expense'!I10</f>
        <v>0</v>
      </c>
      <c r="H10" s="211"/>
    </row>
    <row r="11" spans="1:8">
      <c r="A11" s="185">
        <v>2</v>
      </c>
      <c r="B11" s="627" t="s">
        <v>61</v>
      </c>
      <c r="C11" s="627"/>
      <c r="D11" s="209" t="str">
        <f>IF('Sch 2 - MTS Expense'!D11="", "", 'Sch 2 - MTS Expense'!D11)</f>
        <v/>
      </c>
      <c r="E11" s="212">
        <f>SUM(F11:H11)</f>
        <v>0</v>
      </c>
      <c r="F11" s="212">
        <f>'Sch 2 - MTS Expense'!I11</f>
        <v>0</v>
      </c>
      <c r="G11" s="212">
        <f>'Sch 3 - NON-MTS Expense'!I11</f>
        <v>0</v>
      </c>
      <c r="H11" s="213"/>
    </row>
    <row r="12" spans="1:8">
      <c r="A12" s="185">
        <v>3</v>
      </c>
      <c r="B12" s="627" t="s">
        <v>62</v>
      </c>
      <c r="C12" s="627"/>
      <c r="D12" s="209" t="str">
        <f>IF('Sch 2 - MTS Expense'!D12="", "", 'Sch 2 - MTS Expense'!D12)</f>
        <v/>
      </c>
      <c r="E12" s="212">
        <f t="shared" ref="E12:E19" si="0">SUM(F12:H12)</f>
        <v>0</v>
      </c>
      <c r="F12" s="212">
        <f>'Sch 2 - MTS Expense'!I12</f>
        <v>0</v>
      </c>
      <c r="G12" s="212">
        <f>'Sch 3 - NON-MTS Expense'!I12</f>
        <v>0</v>
      </c>
      <c r="H12" s="213"/>
    </row>
    <row r="13" spans="1:8">
      <c r="A13" s="185">
        <v>4</v>
      </c>
      <c r="B13" s="627" t="s">
        <v>63</v>
      </c>
      <c r="C13" s="627"/>
      <c r="D13" s="209" t="str">
        <f>IF('Sch 2 - MTS Expense'!D13="", "", 'Sch 2 - MTS Expense'!D13)</f>
        <v/>
      </c>
      <c r="E13" s="212">
        <f t="shared" si="0"/>
        <v>0</v>
      </c>
      <c r="F13" s="212">
        <f>'Sch 2 - MTS Expense'!I13</f>
        <v>0</v>
      </c>
      <c r="G13" s="212">
        <f>'Sch 3 - NON-MTS Expense'!I13</f>
        <v>0</v>
      </c>
      <c r="H13" s="213"/>
    </row>
    <row r="14" spans="1:8">
      <c r="A14" s="185">
        <v>5</v>
      </c>
      <c r="B14" s="627" t="s">
        <v>64</v>
      </c>
      <c r="C14" s="627"/>
      <c r="D14" s="209" t="str">
        <f>IF('Sch 2 - MTS Expense'!D14="", "", 'Sch 2 - MTS Expense'!D14)</f>
        <v/>
      </c>
      <c r="E14" s="212">
        <f t="shared" si="0"/>
        <v>38257540.980000004</v>
      </c>
      <c r="F14" s="212">
        <f>'Sch 2 - MTS Expense'!I14</f>
        <v>20990337.58909091</v>
      </c>
      <c r="G14" s="212">
        <f>'Sch 3 - NON-MTS Expense'!I14</f>
        <v>17267203.390909091</v>
      </c>
      <c r="H14" s="213"/>
    </row>
    <row r="15" spans="1:8">
      <c r="A15" s="185">
        <v>6</v>
      </c>
      <c r="B15" s="627" t="s">
        <v>65</v>
      </c>
      <c r="C15" s="627"/>
      <c r="D15" s="209" t="str">
        <f>IF('Sch 2 - MTS Expense'!D15="", "", 'Sch 2 - MTS Expense'!D15)</f>
        <v/>
      </c>
      <c r="E15" s="212">
        <f t="shared" si="0"/>
        <v>0</v>
      </c>
      <c r="F15" s="212">
        <f>'Sch 2 - MTS Expense'!I15</f>
        <v>0</v>
      </c>
      <c r="G15" s="212">
        <f>'Sch 3 - NON-MTS Expense'!I15</f>
        <v>0</v>
      </c>
      <c r="H15" s="213"/>
    </row>
    <row r="16" spans="1:8">
      <c r="A16" s="185">
        <v>7</v>
      </c>
      <c r="B16" s="627" t="s">
        <v>66</v>
      </c>
      <c r="C16" s="627"/>
      <c r="D16" s="209" t="str">
        <f>IF('Sch 2 - MTS Expense'!D16="", "", 'Sch 2 - MTS Expense'!D16)</f>
        <v/>
      </c>
      <c r="E16" s="212">
        <f t="shared" si="0"/>
        <v>0</v>
      </c>
      <c r="F16" s="212">
        <f>'Sch 2 - MTS Expense'!I16</f>
        <v>0</v>
      </c>
      <c r="G16" s="212">
        <f>'Sch 3 - NON-MTS Expense'!I16</f>
        <v>0</v>
      </c>
      <c r="H16" s="213"/>
    </row>
    <row r="17" spans="1:8">
      <c r="A17" s="185">
        <v>8</v>
      </c>
      <c r="B17" s="627" t="s">
        <v>67</v>
      </c>
      <c r="C17" s="627"/>
      <c r="D17" s="209" t="str">
        <f>IF('Sch 2 - MTS Expense'!D17="", "", 'Sch 2 - MTS Expense'!D17)</f>
        <v/>
      </c>
      <c r="E17" s="212">
        <f t="shared" si="0"/>
        <v>0</v>
      </c>
      <c r="F17" s="212">
        <f>'Sch 2 - MTS Expense'!I17</f>
        <v>0</v>
      </c>
      <c r="G17" s="212">
        <f>'Sch 3 - NON-MTS Expense'!I17</f>
        <v>0</v>
      </c>
      <c r="H17" s="213"/>
    </row>
    <row r="18" spans="1:8">
      <c r="A18" s="185">
        <v>9</v>
      </c>
      <c r="B18" s="628" t="str">
        <f>'Sch 2 - MTS Expense'!B18:C18</f>
        <v>Other- (Specify)</v>
      </c>
      <c r="C18" s="628"/>
      <c r="D18" s="209" t="str">
        <f>IF('Sch 2 - MTS Expense'!D18="", "", 'Sch 2 - MTS Expense'!D18)</f>
        <v/>
      </c>
      <c r="E18" s="212">
        <f t="shared" si="0"/>
        <v>0</v>
      </c>
      <c r="F18" s="212">
        <f>'Sch 2 - MTS Expense'!I18</f>
        <v>0</v>
      </c>
      <c r="G18" s="212">
        <f>'Sch 3 - NON-MTS Expense'!I18</f>
        <v>0</v>
      </c>
      <c r="H18" s="213"/>
    </row>
    <row r="19" spans="1:8" ht="17.25">
      <c r="A19" s="185">
        <v>10</v>
      </c>
      <c r="B19" s="628" t="str">
        <f>'Sch 2 - MTS Expense'!B19:C19</f>
        <v>Other- (Specify)</v>
      </c>
      <c r="C19" s="628"/>
      <c r="D19" s="209" t="str">
        <f>IF('Sch 2 - MTS Expense'!D19="", "", 'Sch 2 - MTS Expense'!D19)</f>
        <v/>
      </c>
      <c r="E19" s="214">
        <f t="shared" si="0"/>
        <v>0</v>
      </c>
      <c r="F19" s="214">
        <f>'Sch 2 - MTS Expense'!I19</f>
        <v>0</v>
      </c>
      <c r="G19" s="214">
        <f>'Sch 3 - NON-MTS Expense'!I19</f>
        <v>0</v>
      </c>
      <c r="H19" s="215"/>
    </row>
    <row r="20" spans="1:8" ht="18">
      <c r="A20" s="185"/>
      <c r="B20" s="634" t="s">
        <v>68</v>
      </c>
      <c r="C20" s="634"/>
      <c r="D20" s="209"/>
      <c r="E20" s="216">
        <f>SUM(E10:E19)</f>
        <v>38257540.980000004</v>
      </c>
      <c r="F20" s="216">
        <f t="shared" ref="F20:G20" si="1">SUM(F10:F19)</f>
        <v>20990337.58909091</v>
      </c>
      <c r="G20" s="216">
        <f t="shared" si="1"/>
        <v>17267203.390909091</v>
      </c>
      <c r="H20" s="217"/>
    </row>
    <row r="21" spans="1:8" ht="15.75">
      <c r="A21" s="185"/>
      <c r="B21" s="629"/>
      <c r="C21" s="629"/>
      <c r="D21" s="209"/>
      <c r="E21" s="212"/>
      <c r="F21" s="212"/>
      <c r="G21" s="212"/>
      <c r="H21" s="213"/>
    </row>
    <row r="22" spans="1:8" ht="15.75">
      <c r="A22" s="185"/>
      <c r="B22" s="629" t="s">
        <v>69</v>
      </c>
      <c r="C22" s="629"/>
      <c r="D22" s="209"/>
      <c r="E22" s="212"/>
      <c r="F22" s="212"/>
      <c r="G22" s="212"/>
      <c r="H22" s="213"/>
    </row>
    <row r="23" spans="1:8">
      <c r="A23" s="185">
        <v>11</v>
      </c>
      <c r="B23" s="627" t="s">
        <v>70</v>
      </c>
      <c r="C23" s="627"/>
      <c r="D23" s="209" t="str">
        <f>IF('Sch 2 - MTS Expense'!D23="", "", 'Sch 2 - MTS Expense'!D23)</f>
        <v/>
      </c>
      <c r="E23" s="210">
        <f>SUM(F23:H23)</f>
        <v>0</v>
      </c>
      <c r="F23" s="210">
        <f>'Sch 2 - MTS Expense'!I23</f>
        <v>0</v>
      </c>
      <c r="G23" s="210">
        <f>'Sch 3 - NON-MTS Expense'!I23</f>
        <v>0</v>
      </c>
      <c r="H23" s="211"/>
    </row>
    <row r="24" spans="1:8">
      <c r="A24" s="185">
        <v>12</v>
      </c>
      <c r="B24" s="627" t="s">
        <v>71</v>
      </c>
      <c r="C24" s="627"/>
      <c r="D24" s="209" t="str">
        <f>IF('Sch 2 - MTS Expense'!D24="", "", 'Sch 2 - MTS Expense'!D24)</f>
        <v/>
      </c>
      <c r="E24" s="212">
        <f>SUM(F24:H24)</f>
        <v>0</v>
      </c>
      <c r="F24" s="212">
        <f>'Sch 2 - MTS Expense'!I24</f>
        <v>0</v>
      </c>
      <c r="G24" s="212">
        <f>'Sch 3 - NON-MTS Expense'!I24</f>
        <v>0</v>
      </c>
      <c r="H24" s="213"/>
    </row>
    <row r="25" spans="1:8">
      <c r="A25" s="185">
        <v>13</v>
      </c>
      <c r="B25" s="627" t="s">
        <v>72</v>
      </c>
      <c r="C25" s="627"/>
      <c r="D25" s="209" t="str">
        <f>IF('Sch 2 - MTS Expense'!D25="", "", 'Sch 2 - MTS Expense'!D25)</f>
        <v/>
      </c>
      <c r="E25" s="212">
        <f t="shared" ref="E25:E30" si="2">SUM(F25:H25)</f>
        <v>96236013</v>
      </c>
      <c r="F25" s="212">
        <f>'Sch 2 - MTS Expense'!I25</f>
        <v>0</v>
      </c>
      <c r="G25" s="212">
        <f>'Sch 3 - NON-MTS Expense'!I25</f>
        <v>96236013</v>
      </c>
      <c r="H25" s="213"/>
    </row>
    <row r="26" spans="1:8">
      <c r="A26" s="185">
        <v>14</v>
      </c>
      <c r="B26" s="627" t="s">
        <v>73</v>
      </c>
      <c r="C26" s="627"/>
      <c r="D26" s="209" t="str">
        <f>IF('Sch 2 - MTS Expense'!D26="", "", 'Sch 2 - MTS Expense'!D26)</f>
        <v/>
      </c>
      <c r="E26" s="212">
        <f t="shared" si="2"/>
        <v>49320271</v>
      </c>
      <c r="F26" s="212">
        <f>'Sch 2 - MTS Expense'!I26</f>
        <v>49320271</v>
      </c>
      <c r="G26" s="212">
        <f>'Sch 3 - NON-MTS Expense'!I26</f>
        <v>0</v>
      </c>
      <c r="H26" s="213"/>
    </row>
    <row r="27" spans="1:8">
      <c r="A27" s="185">
        <v>15</v>
      </c>
      <c r="B27" s="628" t="s">
        <v>322</v>
      </c>
      <c r="C27" s="628"/>
      <c r="D27" s="209" t="str">
        <f>IF('Sch 2 - MTS Expense'!D27="", "", 'Sch 2 - MTS Expense'!D27)</f>
        <v/>
      </c>
      <c r="E27" s="212">
        <f t="shared" si="2"/>
        <v>22334506</v>
      </c>
      <c r="F27" s="212">
        <f>'Sch 2 - MTS Expense'!I27</f>
        <v>17867604.800000001</v>
      </c>
      <c r="G27" s="212">
        <f>'Sch 3 - NON-MTS Expense'!I27</f>
        <v>4466901.2</v>
      </c>
      <c r="H27" s="213"/>
    </row>
    <row r="28" spans="1:8">
      <c r="A28" s="185">
        <v>16</v>
      </c>
      <c r="B28" s="628" t="str">
        <f>'Sch 2 - MTS Expense'!B28:C28</f>
        <v>Other- (Specify)</v>
      </c>
      <c r="C28" s="628"/>
      <c r="D28" s="209" t="str">
        <f>IF('Sch 2 - MTS Expense'!D28="", "", 'Sch 2 - MTS Expense'!D28)</f>
        <v/>
      </c>
      <c r="E28" s="212">
        <f t="shared" si="2"/>
        <v>0</v>
      </c>
      <c r="F28" s="212">
        <f>'Sch 2 - MTS Expense'!I28</f>
        <v>0</v>
      </c>
      <c r="G28" s="212">
        <f>'Sch 3 - NON-MTS Expense'!I28</f>
        <v>0</v>
      </c>
      <c r="H28" s="213"/>
    </row>
    <row r="29" spans="1:8">
      <c r="A29" s="185">
        <v>17</v>
      </c>
      <c r="B29" s="628" t="str">
        <f>'Sch 2 - MTS Expense'!B29:C29</f>
        <v>Other- (Specify)</v>
      </c>
      <c r="C29" s="628"/>
      <c r="D29" s="209" t="str">
        <f>IF('Sch 2 - MTS Expense'!D29="", "", 'Sch 2 - MTS Expense'!D29)</f>
        <v/>
      </c>
      <c r="E29" s="212">
        <f t="shared" si="2"/>
        <v>0</v>
      </c>
      <c r="F29" s="212">
        <f>'Sch 2 - MTS Expense'!I29</f>
        <v>0</v>
      </c>
      <c r="G29" s="212">
        <f>'Sch 3 - NON-MTS Expense'!I29</f>
        <v>0</v>
      </c>
      <c r="H29" s="213"/>
    </row>
    <row r="30" spans="1:8" ht="17.25">
      <c r="A30" s="185">
        <v>18</v>
      </c>
      <c r="B30" s="628" t="str">
        <f>'Sch 2 - MTS Expense'!B30:C30</f>
        <v>Other- (Specify)</v>
      </c>
      <c r="C30" s="628"/>
      <c r="D30" s="209" t="str">
        <f>IF('Sch 2 - MTS Expense'!D30="", "", 'Sch 2 - MTS Expense'!D30)</f>
        <v/>
      </c>
      <c r="E30" s="214">
        <f t="shared" si="2"/>
        <v>0</v>
      </c>
      <c r="F30" s="214">
        <f>'Sch 2 - MTS Expense'!I30</f>
        <v>0</v>
      </c>
      <c r="G30" s="214">
        <f>'Sch 3 - NON-MTS Expense'!I30</f>
        <v>0</v>
      </c>
      <c r="H30" s="215"/>
    </row>
    <row r="31" spans="1:8" ht="20.25">
      <c r="A31" s="185"/>
      <c r="B31" s="630" t="s">
        <v>74</v>
      </c>
      <c r="C31" s="630"/>
      <c r="D31" s="209"/>
      <c r="E31" s="218">
        <f>SUM(E23:E30)</f>
        <v>167890790</v>
      </c>
      <c r="F31" s="218">
        <f t="shared" ref="F31:G31" si="3">SUM(F23:F30)</f>
        <v>67187875.799999997</v>
      </c>
      <c r="G31" s="218">
        <f t="shared" si="3"/>
        <v>100702914.2</v>
      </c>
      <c r="H31" s="219"/>
    </row>
    <row r="32" spans="1:8" ht="20.25">
      <c r="A32" s="185"/>
      <c r="B32" s="627"/>
      <c r="C32" s="627"/>
      <c r="D32" s="209"/>
      <c r="E32" s="218"/>
      <c r="F32" s="218"/>
      <c r="G32" s="218"/>
      <c r="H32" s="219"/>
    </row>
    <row r="33" spans="1:8" ht="15.75">
      <c r="A33" s="185"/>
      <c r="B33" s="629" t="s">
        <v>75</v>
      </c>
      <c r="C33" s="629"/>
      <c r="D33" s="209"/>
      <c r="E33" s="220"/>
      <c r="F33" s="220"/>
      <c r="G33" s="220"/>
      <c r="H33" s="221"/>
    </row>
    <row r="34" spans="1:8">
      <c r="A34" s="185">
        <v>19</v>
      </c>
      <c r="B34" s="627" t="s">
        <v>70</v>
      </c>
      <c r="C34" s="627"/>
      <c r="D34" s="209" t="str">
        <f>IF('Sch 2 - MTS Expense'!D34="", "", 'Sch 2 - MTS Expense'!D34)</f>
        <v/>
      </c>
      <c r="E34" s="210">
        <f>SUM(F34:H34)</f>
        <v>0</v>
      </c>
      <c r="F34" s="210">
        <f>'Sch 2 - MTS Expense'!I34</f>
        <v>0</v>
      </c>
      <c r="G34" s="210">
        <f>'Sch 3 - NON-MTS Expense'!I34</f>
        <v>0</v>
      </c>
      <c r="H34" s="211"/>
    </row>
    <row r="35" spans="1:8">
      <c r="A35" s="185">
        <v>20</v>
      </c>
      <c r="B35" s="627" t="s">
        <v>71</v>
      </c>
      <c r="C35" s="627"/>
      <c r="D35" s="209" t="str">
        <f>IF('Sch 2 - MTS Expense'!D35="", "", 'Sch 2 - MTS Expense'!D35)</f>
        <v/>
      </c>
      <c r="E35" s="212">
        <f>SUM(F35:H35)</f>
        <v>0</v>
      </c>
      <c r="F35" s="212">
        <f>'Sch 2 - MTS Expense'!I35</f>
        <v>0</v>
      </c>
      <c r="G35" s="212">
        <f>'Sch 3 - NON-MTS Expense'!I35</f>
        <v>0</v>
      </c>
      <c r="H35" s="213"/>
    </row>
    <row r="36" spans="1:8">
      <c r="A36" s="185">
        <v>21</v>
      </c>
      <c r="B36" s="627" t="s">
        <v>72</v>
      </c>
      <c r="C36" s="627"/>
      <c r="D36" s="209" t="str">
        <f>IF('Sch 2 - MTS Expense'!D36="", "", 'Sch 2 - MTS Expense'!D36)</f>
        <v/>
      </c>
      <c r="E36" s="212">
        <f t="shared" ref="E36:E41" si="4">SUM(F36:H36)</f>
        <v>46540092</v>
      </c>
      <c r="F36" s="212">
        <f>'Sch 2 - MTS Expense'!I36</f>
        <v>0</v>
      </c>
      <c r="G36" s="212">
        <f>'Sch 3 - NON-MTS Expense'!I36</f>
        <v>46540092</v>
      </c>
      <c r="H36" s="213"/>
    </row>
    <row r="37" spans="1:8">
      <c r="A37" s="185">
        <v>22</v>
      </c>
      <c r="B37" s="627" t="s">
        <v>73</v>
      </c>
      <c r="C37" s="627"/>
      <c r="D37" s="209" t="str">
        <f>IF('Sch 2 - MTS Expense'!D37="", "", 'Sch 2 - MTS Expense'!D37)</f>
        <v/>
      </c>
      <c r="E37" s="212">
        <f t="shared" si="4"/>
        <v>23306630</v>
      </c>
      <c r="F37" s="212">
        <f>'Sch 2 - MTS Expense'!I37</f>
        <v>23306630</v>
      </c>
      <c r="G37" s="212">
        <f>'Sch 3 - NON-MTS Expense'!I37</f>
        <v>0</v>
      </c>
      <c r="H37" s="213"/>
    </row>
    <row r="38" spans="1:8">
      <c r="A38" s="185">
        <v>23</v>
      </c>
      <c r="B38" s="628" t="s">
        <v>323</v>
      </c>
      <c r="C38" s="628"/>
      <c r="D38" s="209" t="str">
        <f>IF('Sch 2 - MTS Expense'!D38="", "", 'Sch 2 - MTS Expense'!D38)</f>
        <v/>
      </c>
      <c r="E38" s="212">
        <f t="shared" si="4"/>
        <v>6908707.0000000009</v>
      </c>
      <c r="F38" s="212">
        <f>'Sch 2 - MTS Expense'!I38</f>
        <v>5526965.6000000006</v>
      </c>
      <c r="G38" s="212">
        <f>'Sch 3 - NON-MTS Expense'!I38</f>
        <v>1381741.4000000001</v>
      </c>
      <c r="H38" s="213"/>
    </row>
    <row r="39" spans="1:8">
      <c r="A39" s="185">
        <v>24</v>
      </c>
      <c r="B39" s="628" t="str">
        <f>'Sch 2 - MTS Expense'!B39:C39</f>
        <v>Other- (Specify)</v>
      </c>
      <c r="C39" s="628"/>
      <c r="D39" s="209" t="str">
        <f>IF('Sch 2 - MTS Expense'!D39="", "", 'Sch 2 - MTS Expense'!D39)</f>
        <v/>
      </c>
      <c r="E39" s="212">
        <f t="shared" si="4"/>
        <v>0</v>
      </c>
      <c r="F39" s="212">
        <f>'Sch 2 - MTS Expense'!I39</f>
        <v>0</v>
      </c>
      <c r="G39" s="212">
        <f>'Sch 3 - NON-MTS Expense'!I39</f>
        <v>0</v>
      </c>
      <c r="H39" s="213"/>
    </row>
    <row r="40" spans="1:8">
      <c r="A40" s="185">
        <v>25</v>
      </c>
      <c r="B40" s="628" t="str">
        <f>'Sch 2 - MTS Expense'!B40:C40</f>
        <v>Other- (Specify)</v>
      </c>
      <c r="C40" s="628"/>
      <c r="D40" s="209" t="str">
        <f>IF('Sch 2 - MTS Expense'!D40="", "", 'Sch 2 - MTS Expense'!D40)</f>
        <v/>
      </c>
      <c r="E40" s="212">
        <f t="shared" si="4"/>
        <v>0</v>
      </c>
      <c r="F40" s="212">
        <f>'Sch 2 - MTS Expense'!I40</f>
        <v>0</v>
      </c>
      <c r="G40" s="212">
        <f>'Sch 3 - NON-MTS Expense'!I40</f>
        <v>0</v>
      </c>
      <c r="H40" s="213"/>
    </row>
    <row r="41" spans="1:8" ht="17.25">
      <c r="A41" s="185">
        <v>26</v>
      </c>
      <c r="B41" s="628" t="str">
        <f>'Sch 2 - MTS Expense'!B41:C41</f>
        <v>Other- (Specify)</v>
      </c>
      <c r="C41" s="628"/>
      <c r="D41" s="209" t="str">
        <f>IF('Sch 2 - MTS Expense'!D41="", "", 'Sch 2 - MTS Expense'!D41)</f>
        <v/>
      </c>
      <c r="E41" s="214">
        <f t="shared" si="4"/>
        <v>0</v>
      </c>
      <c r="F41" s="214">
        <f>'Sch 2 - MTS Expense'!I41</f>
        <v>0</v>
      </c>
      <c r="G41" s="214">
        <f>'Sch 3 - NON-MTS Expense'!I41</f>
        <v>0</v>
      </c>
      <c r="H41" s="215"/>
    </row>
    <row r="42" spans="1:8" ht="20.25">
      <c r="A42" s="185"/>
      <c r="B42" s="646" t="s">
        <v>76</v>
      </c>
      <c r="C42" s="647"/>
      <c r="D42" s="209"/>
      <c r="E42" s="218">
        <f>SUM(E34:E41)</f>
        <v>76755429</v>
      </c>
      <c r="F42" s="218">
        <f t="shared" ref="F42:G42" si="5">SUM(F34:F41)</f>
        <v>28833595.600000001</v>
      </c>
      <c r="G42" s="218">
        <f t="shared" si="5"/>
        <v>47921833.399999999</v>
      </c>
      <c r="H42" s="222"/>
    </row>
    <row r="43" spans="1:8" ht="18">
      <c r="A43" s="185"/>
      <c r="B43" s="642" t="s">
        <v>77</v>
      </c>
      <c r="C43" s="642"/>
      <c r="D43" s="223"/>
      <c r="E43" s="216">
        <f>E31+E42</f>
        <v>244646219</v>
      </c>
      <c r="F43" s="216">
        <f t="shared" ref="F43" si="6">F31+F42</f>
        <v>96021471.400000006</v>
      </c>
      <c r="G43" s="216">
        <f>G31+G42</f>
        <v>148624747.59999999</v>
      </c>
      <c r="H43" s="217"/>
    </row>
    <row r="44" spans="1:8" ht="15.75">
      <c r="A44" s="185"/>
      <c r="B44" s="643"/>
      <c r="C44" s="643"/>
      <c r="D44" s="223"/>
      <c r="E44" s="220"/>
      <c r="F44" s="220"/>
      <c r="G44" s="220"/>
      <c r="H44" s="221"/>
    </row>
    <row r="45" spans="1:8" ht="17.25">
      <c r="A45" s="185"/>
      <c r="B45" s="644" t="s">
        <v>78</v>
      </c>
      <c r="C45" s="645"/>
      <c r="D45" s="224"/>
      <c r="E45" s="225">
        <f>E20+E43</f>
        <v>282903759.98000002</v>
      </c>
      <c r="F45" s="225">
        <f t="shared" ref="F45:G45" si="7">F20+F43</f>
        <v>117011808.98909092</v>
      </c>
      <c r="G45" s="225">
        <f t="shared" si="7"/>
        <v>165891950.9909091</v>
      </c>
      <c r="H45" s="226"/>
    </row>
    <row r="46" spans="1:8">
      <c r="A46" s="185"/>
      <c r="B46" s="627"/>
      <c r="C46" s="627"/>
      <c r="D46" s="209"/>
      <c r="E46" s="212"/>
      <c r="F46" s="212"/>
      <c r="G46" s="212"/>
      <c r="H46" s="227"/>
    </row>
    <row r="47" spans="1:8" ht="15.75">
      <c r="A47" s="185"/>
      <c r="B47" s="629" t="s">
        <v>79</v>
      </c>
      <c r="C47" s="629"/>
      <c r="D47" s="209"/>
      <c r="E47" s="212"/>
      <c r="F47" s="212"/>
      <c r="G47" s="212"/>
      <c r="H47" s="227"/>
    </row>
    <row r="48" spans="1:8">
      <c r="A48" s="185">
        <v>27</v>
      </c>
      <c r="B48" s="627" t="s">
        <v>80</v>
      </c>
      <c r="C48" s="627"/>
      <c r="D48" s="209" t="str">
        <f>IF('Sch 2 - MTS Expense'!D48="", "", 'Sch 2 - MTS Expense'!D48)</f>
        <v/>
      </c>
      <c r="E48" s="210">
        <f>SUM(F48:H48)</f>
        <v>59473</v>
      </c>
      <c r="F48" s="210">
        <f>'Sch 2 - MTS Expense'!I48</f>
        <v>0</v>
      </c>
      <c r="G48" s="210">
        <f>'Sch 3 - NON-MTS Expense'!I48</f>
        <v>57</v>
      </c>
      <c r="H48" s="228">
        <f>'Sch 5 - A&amp;G'!H10</f>
        <v>59416</v>
      </c>
    </row>
    <row r="49" spans="1:8">
      <c r="A49" s="185">
        <v>28</v>
      </c>
      <c r="B49" s="627" t="s">
        <v>81</v>
      </c>
      <c r="C49" s="627"/>
      <c r="D49" s="209" t="str">
        <f>IF('Sch 2 - MTS Expense'!D49="", "", 'Sch 2 - MTS Expense'!D49)</f>
        <v/>
      </c>
      <c r="E49" s="212">
        <f>SUM(F49:H49)</f>
        <v>8333</v>
      </c>
      <c r="F49" s="212">
        <f>'Sch 2 - MTS Expense'!I49</f>
        <v>0</v>
      </c>
      <c r="G49" s="212">
        <f>'Sch 3 - NON-MTS Expense'!I49</f>
        <v>0</v>
      </c>
      <c r="H49" s="227">
        <f>'Sch 5 - A&amp;G'!H11</f>
        <v>8333</v>
      </c>
    </row>
    <row r="50" spans="1:8">
      <c r="A50" s="185">
        <v>29</v>
      </c>
      <c r="B50" s="627" t="s">
        <v>82</v>
      </c>
      <c r="C50" s="627"/>
      <c r="D50" s="209" t="str">
        <f>IF('Sch 2 - MTS Expense'!D50="", "", 'Sch 2 - MTS Expense'!D50)</f>
        <v/>
      </c>
      <c r="E50" s="212">
        <f t="shared" ref="E50:E78" si="8">SUM(F50:H50)</f>
        <v>5884</v>
      </c>
      <c r="F50" s="212">
        <f>'Sch 2 - MTS Expense'!I50</f>
        <v>0</v>
      </c>
      <c r="G50" s="212">
        <f>'Sch 3 - NON-MTS Expense'!I50</f>
        <v>0</v>
      </c>
      <c r="H50" s="227">
        <f>'Sch 5 - A&amp;G'!H12</f>
        <v>5884</v>
      </c>
    </row>
    <row r="51" spans="1:8">
      <c r="A51" s="185">
        <v>30</v>
      </c>
      <c r="B51" s="627" t="s">
        <v>83</v>
      </c>
      <c r="C51" s="627"/>
      <c r="D51" s="209" t="str">
        <f>IF('Sch 2 - MTS Expense'!D51="", "", 'Sch 2 - MTS Expense'!D51)</f>
        <v/>
      </c>
      <c r="E51" s="212">
        <f t="shared" si="8"/>
        <v>3134</v>
      </c>
      <c r="F51" s="212">
        <f>'Sch 2 - MTS Expense'!I51</f>
        <v>0</v>
      </c>
      <c r="G51" s="212">
        <f>'Sch 3 - NON-MTS Expense'!I51</f>
        <v>0</v>
      </c>
      <c r="H51" s="227">
        <f>'Sch 5 - A&amp;G'!H13</f>
        <v>3134</v>
      </c>
    </row>
    <row r="52" spans="1:8">
      <c r="A52" s="185">
        <v>31</v>
      </c>
      <c r="B52" s="627" t="s">
        <v>84</v>
      </c>
      <c r="C52" s="627"/>
      <c r="D52" s="209" t="str">
        <f>IF('Sch 2 - MTS Expense'!D52="", "", 'Sch 2 - MTS Expense'!D52)</f>
        <v/>
      </c>
      <c r="E52" s="212">
        <f t="shared" si="8"/>
        <v>0</v>
      </c>
      <c r="F52" s="212">
        <f>'Sch 2 - MTS Expense'!I52</f>
        <v>0</v>
      </c>
      <c r="G52" s="212">
        <f>'Sch 3 - NON-MTS Expense'!I52</f>
        <v>0</v>
      </c>
      <c r="H52" s="227">
        <f>'Sch 5 - A&amp;G'!H14</f>
        <v>0</v>
      </c>
    </row>
    <row r="53" spans="1:8">
      <c r="A53" s="185">
        <v>32</v>
      </c>
      <c r="B53" s="627" t="s">
        <v>85</v>
      </c>
      <c r="C53" s="627"/>
      <c r="D53" s="209" t="str">
        <f>IF('Sch 2 - MTS Expense'!D53="", "", 'Sch 2 - MTS Expense'!D53)</f>
        <v/>
      </c>
      <c r="E53" s="212">
        <f t="shared" si="8"/>
        <v>4688727</v>
      </c>
      <c r="F53" s="212">
        <f>'Sch 2 - MTS Expense'!I53</f>
        <v>1094008</v>
      </c>
      <c r="G53" s="212">
        <f>'Sch 3 - NON-MTS Expense'!I53</f>
        <v>40443</v>
      </c>
      <c r="H53" s="227">
        <f>'Sch 5 - A&amp;G'!H15</f>
        <v>3554276</v>
      </c>
    </row>
    <row r="54" spans="1:8">
      <c r="A54" s="185">
        <v>33</v>
      </c>
      <c r="B54" s="650" t="s">
        <v>86</v>
      </c>
      <c r="C54" s="651"/>
      <c r="D54" s="209" t="str">
        <f>IF('Sch 2 - MTS Expense'!D54="", "", 'Sch 2 - MTS Expense'!D54)</f>
        <v/>
      </c>
      <c r="E54" s="212">
        <f t="shared" si="8"/>
        <v>46</v>
      </c>
      <c r="F54" s="212">
        <f>'Sch 2 - MTS Expense'!I54</f>
        <v>38</v>
      </c>
      <c r="G54" s="212">
        <f>'Sch 3 - NON-MTS Expense'!I54</f>
        <v>0</v>
      </c>
      <c r="H54" s="227">
        <f>'Sch 5 - A&amp;G'!H16</f>
        <v>8</v>
      </c>
    </row>
    <row r="55" spans="1:8">
      <c r="A55" s="185">
        <v>34</v>
      </c>
      <c r="B55" s="627" t="s">
        <v>87</v>
      </c>
      <c r="C55" s="627"/>
      <c r="D55" s="209" t="str">
        <f>IF('Sch 2 - MTS Expense'!D55="", "", 'Sch 2 - MTS Expense'!D55)</f>
        <v/>
      </c>
      <c r="E55" s="212">
        <f t="shared" si="8"/>
        <v>45205</v>
      </c>
      <c r="F55" s="212">
        <f>'Sch 2 - MTS Expense'!I55</f>
        <v>572</v>
      </c>
      <c r="G55" s="212">
        <f>'Sch 3 - NON-MTS Expense'!I55</f>
        <v>5864</v>
      </c>
      <c r="H55" s="227">
        <f>'Sch 5 - A&amp;G'!H17</f>
        <v>38769</v>
      </c>
    </row>
    <row r="56" spans="1:8">
      <c r="A56" s="185">
        <v>35</v>
      </c>
      <c r="B56" s="627" t="s">
        <v>88</v>
      </c>
      <c r="C56" s="627"/>
      <c r="D56" s="209" t="str">
        <f>IF('Sch 2 - MTS Expense'!D56="", "", 'Sch 2 - MTS Expense'!D56)</f>
        <v/>
      </c>
      <c r="E56" s="212">
        <f t="shared" si="8"/>
        <v>0</v>
      </c>
      <c r="F56" s="212">
        <f>'Sch 2 - MTS Expense'!I56</f>
        <v>0</v>
      </c>
      <c r="G56" s="212">
        <f>'Sch 3 - NON-MTS Expense'!I56</f>
        <v>0</v>
      </c>
      <c r="H56" s="227">
        <f>'Sch 5 - A&amp;G'!H18</f>
        <v>0</v>
      </c>
    </row>
    <row r="57" spans="1:8">
      <c r="A57" s="185">
        <v>36</v>
      </c>
      <c r="B57" s="627" t="s">
        <v>89</v>
      </c>
      <c r="C57" s="627"/>
      <c r="D57" s="209" t="str">
        <f>IF('Sch 2 - MTS Expense'!D57="", "", 'Sch 2 - MTS Expense'!D57)</f>
        <v/>
      </c>
      <c r="E57" s="212">
        <f t="shared" si="8"/>
        <v>1917347</v>
      </c>
      <c r="F57" s="212">
        <f>'Sch 2 - MTS Expense'!I57</f>
        <v>268284</v>
      </c>
      <c r="G57" s="212">
        <f>'Sch 3 - NON-MTS Expense'!I57</f>
        <v>58614</v>
      </c>
      <c r="H57" s="227">
        <f>'Sch 5 - A&amp;G'!H19</f>
        <v>1590449</v>
      </c>
    </row>
    <row r="58" spans="1:8">
      <c r="A58" s="185">
        <v>37</v>
      </c>
      <c r="B58" s="627" t="s">
        <v>90</v>
      </c>
      <c r="C58" s="627"/>
      <c r="D58" s="209" t="str">
        <f>IF('Sch 2 - MTS Expense'!D58="", "", 'Sch 2 - MTS Expense'!D58)</f>
        <v/>
      </c>
      <c r="E58" s="212">
        <f t="shared" si="8"/>
        <v>0</v>
      </c>
      <c r="F58" s="212">
        <f>'Sch 2 - MTS Expense'!I58</f>
        <v>0</v>
      </c>
      <c r="G58" s="212">
        <f>'Sch 3 - NON-MTS Expense'!I58</f>
        <v>0</v>
      </c>
      <c r="H58" s="227">
        <f>'Sch 5 - A&amp;G'!H20</f>
        <v>0</v>
      </c>
    </row>
    <row r="59" spans="1:8">
      <c r="A59" s="185">
        <v>38</v>
      </c>
      <c r="B59" s="627" t="s">
        <v>91</v>
      </c>
      <c r="C59" s="627"/>
      <c r="D59" s="209" t="str">
        <f>IF('Sch 2 - MTS Expense'!D59="", "", 'Sch 2 - MTS Expense'!D59)</f>
        <v/>
      </c>
      <c r="E59" s="212">
        <f t="shared" si="8"/>
        <v>1162076</v>
      </c>
      <c r="F59" s="212">
        <f>'Sch 2 - MTS Expense'!I59</f>
        <v>65851</v>
      </c>
      <c r="G59" s="212">
        <f>'Sch 3 - NON-MTS Expense'!I59</f>
        <v>0</v>
      </c>
      <c r="H59" s="227">
        <f>'Sch 5 - A&amp;G'!H21</f>
        <v>1096225</v>
      </c>
    </row>
    <row r="60" spans="1:8">
      <c r="A60" s="185">
        <v>39</v>
      </c>
      <c r="B60" s="627" t="s">
        <v>92</v>
      </c>
      <c r="C60" s="627"/>
      <c r="D60" s="209" t="str">
        <f>IF('Sch 2 - MTS Expense'!D60="", "", 'Sch 2 - MTS Expense'!D60)</f>
        <v/>
      </c>
      <c r="E60" s="212">
        <f t="shared" si="8"/>
        <v>0</v>
      </c>
      <c r="F60" s="212">
        <f>'Sch 2 - MTS Expense'!I60</f>
        <v>0</v>
      </c>
      <c r="G60" s="212">
        <f>'Sch 3 - NON-MTS Expense'!I60</f>
        <v>0</v>
      </c>
      <c r="H60" s="227">
        <f>'Sch 5 - A&amp;G'!H22</f>
        <v>0</v>
      </c>
    </row>
    <row r="61" spans="1:8">
      <c r="A61" s="185">
        <v>40</v>
      </c>
      <c r="B61" s="627" t="s">
        <v>93</v>
      </c>
      <c r="C61" s="627"/>
      <c r="D61" s="209" t="str">
        <f>IF('Sch 2 - MTS Expense'!D61="", "", 'Sch 2 - MTS Expense'!D61)</f>
        <v/>
      </c>
      <c r="E61" s="212">
        <f t="shared" si="8"/>
        <v>974956</v>
      </c>
      <c r="F61" s="212">
        <f>'Sch 2 - MTS Expense'!I61</f>
        <v>61775</v>
      </c>
      <c r="G61" s="212">
        <f>'Sch 3 - NON-MTS Expense'!I61</f>
        <v>0</v>
      </c>
      <c r="H61" s="227">
        <f>'Sch 5 - A&amp;G'!H23</f>
        <v>913181</v>
      </c>
    </row>
    <row r="62" spans="1:8">
      <c r="A62" s="185">
        <v>41</v>
      </c>
      <c r="B62" s="627" t="s">
        <v>94</v>
      </c>
      <c r="C62" s="627"/>
      <c r="D62" s="209" t="str">
        <f>IF('Sch 2 - MTS Expense'!D62="", "", 'Sch 2 - MTS Expense'!D62)</f>
        <v/>
      </c>
      <c r="E62" s="212">
        <f t="shared" si="8"/>
        <v>1473007</v>
      </c>
      <c r="F62" s="212">
        <f>'Sch 2 - MTS Expense'!I62</f>
        <v>837905</v>
      </c>
      <c r="G62" s="212">
        <f>'Sch 3 - NON-MTS Expense'!I62</f>
        <v>0</v>
      </c>
      <c r="H62" s="227">
        <f>'Sch 5 - A&amp;G'!H24</f>
        <v>635102</v>
      </c>
    </row>
    <row r="63" spans="1:8">
      <c r="A63" s="185">
        <v>42</v>
      </c>
      <c r="B63" s="627" t="s">
        <v>95</v>
      </c>
      <c r="C63" s="627"/>
      <c r="D63" s="209" t="str">
        <f>IF('Sch 2 - MTS Expense'!D63="", "", 'Sch 2 - MTS Expense'!D63)</f>
        <v/>
      </c>
      <c r="E63" s="212">
        <f t="shared" si="8"/>
        <v>373118</v>
      </c>
      <c r="F63" s="212">
        <f>'Sch 2 - MTS Expense'!I63</f>
        <v>358275</v>
      </c>
      <c r="G63" s="212">
        <f>'Sch 3 - NON-MTS Expense'!I63</f>
        <v>0</v>
      </c>
      <c r="H63" s="227">
        <f>'Sch 5 - A&amp;G'!H25</f>
        <v>14843</v>
      </c>
    </row>
    <row r="64" spans="1:8">
      <c r="A64" s="185">
        <v>43</v>
      </c>
      <c r="B64" s="627" t="s">
        <v>96</v>
      </c>
      <c r="C64" s="627"/>
      <c r="D64" s="209" t="str">
        <f>IF('Sch 2 - MTS Expense'!D64="", "", 'Sch 2 - MTS Expense'!D64)</f>
        <v/>
      </c>
      <c r="E64" s="212">
        <f t="shared" si="8"/>
        <v>3094101</v>
      </c>
      <c r="F64" s="212">
        <f>'Sch 2 - MTS Expense'!I64</f>
        <v>35565</v>
      </c>
      <c r="G64" s="212">
        <f>'Sch 3 - NON-MTS Expense'!I64</f>
        <v>52172</v>
      </c>
      <c r="H64" s="227">
        <f>'Sch 5 - A&amp;G'!H26</f>
        <v>3006364</v>
      </c>
    </row>
    <row r="65" spans="1:8">
      <c r="A65" s="185">
        <v>44</v>
      </c>
      <c r="B65" s="627" t="s">
        <v>97</v>
      </c>
      <c r="C65" s="627"/>
      <c r="D65" s="209" t="str">
        <f>IF('Sch 2 - MTS Expense'!D65="", "", 'Sch 2 - MTS Expense'!D65)</f>
        <v/>
      </c>
      <c r="E65" s="212">
        <f t="shared" si="8"/>
        <v>0</v>
      </c>
      <c r="F65" s="212">
        <f>'Sch 2 - MTS Expense'!I65</f>
        <v>0</v>
      </c>
      <c r="G65" s="212">
        <f>'Sch 3 - NON-MTS Expense'!I65</f>
        <v>0</v>
      </c>
      <c r="H65" s="227">
        <f>'Sch 5 - A&amp;G'!H27</f>
        <v>0</v>
      </c>
    </row>
    <row r="66" spans="1:8">
      <c r="A66" s="185">
        <v>45</v>
      </c>
      <c r="B66" s="627" t="s">
        <v>98</v>
      </c>
      <c r="C66" s="627"/>
      <c r="D66" s="209" t="str">
        <f>IF('Sch 2 - MTS Expense'!D66="", "", 'Sch 2 - MTS Expense'!D66)</f>
        <v/>
      </c>
      <c r="E66" s="212">
        <f t="shared" si="8"/>
        <v>3747900</v>
      </c>
      <c r="F66" s="212">
        <f>'Sch 2 - MTS Expense'!I66</f>
        <v>529407</v>
      </c>
      <c r="G66" s="212">
        <f>'Sch 3 - NON-MTS Expense'!I66</f>
        <v>5639</v>
      </c>
      <c r="H66" s="227">
        <f>'Sch 5 - A&amp;G'!H28</f>
        <v>3212854</v>
      </c>
    </row>
    <row r="67" spans="1:8">
      <c r="A67" s="185">
        <v>46</v>
      </c>
      <c r="B67" s="627" t="s">
        <v>99</v>
      </c>
      <c r="C67" s="627"/>
      <c r="D67" s="209" t="str">
        <f>IF('Sch 2 - MTS Expense'!D67="", "", 'Sch 2 - MTS Expense'!D67)</f>
        <v/>
      </c>
      <c r="E67" s="212">
        <f t="shared" si="8"/>
        <v>1406150</v>
      </c>
      <c r="F67" s="212">
        <f>'Sch 2 - MTS Expense'!I67</f>
        <v>0</v>
      </c>
      <c r="G67" s="212">
        <f>'Sch 3 - NON-MTS Expense'!I67</f>
        <v>0</v>
      </c>
      <c r="H67" s="227">
        <f>'Sch 5 - A&amp;G'!H29</f>
        <v>1406150</v>
      </c>
    </row>
    <row r="68" spans="1:8">
      <c r="A68" s="185">
        <v>47</v>
      </c>
      <c r="B68" s="627" t="s">
        <v>100</v>
      </c>
      <c r="C68" s="627"/>
      <c r="D68" s="209" t="str">
        <f>IF('Sch 2 - MTS Expense'!D68="", "", 'Sch 2 - MTS Expense'!D68)</f>
        <v/>
      </c>
      <c r="E68" s="212">
        <f t="shared" si="8"/>
        <v>0</v>
      </c>
      <c r="F68" s="212">
        <f>'Sch 2 - MTS Expense'!I68</f>
        <v>0</v>
      </c>
      <c r="G68" s="212">
        <f>'Sch 3 - NON-MTS Expense'!I68</f>
        <v>0</v>
      </c>
      <c r="H68" s="227">
        <f>'Sch 5 - A&amp;G'!H30</f>
        <v>0</v>
      </c>
    </row>
    <row r="69" spans="1:8">
      <c r="A69" s="185">
        <v>48</v>
      </c>
      <c r="B69" s="627" t="s">
        <v>101</v>
      </c>
      <c r="C69" s="627"/>
      <c r="D69" s="209" t="str">
        <f>IF('Sch 2 - MTS Expense'!D69="", "", 'Sch 2 - MTS Expense'!D69)</f>
        <v/>
      </c>
      <c r="E69" s="212">
        <f t="shared" si="8"/>
        <v>0</v>
      </c>
      <c r="F69" s="212">
        <f>'Sch 2 - MTS Expense'!I69</f>
        <v>0</v>
      </c>
      <c r="G69" s="212">
        <f>'Sch 3 - NON-MTS Expense'!I69</f>
        <v>0</v>
      </c>
      <c r="H69" s="227">
        <f>'Sch 5 - A&amp;G'!H31</f>
        <v>0</v>
      </c>
    </row>
    <row r="70" spans="1:8">
      <c r="A70" s="185">
        <v>49</v>
      </c>
      <c r="B70" s="627" t="s">
        <v>102</v>
      </c>
      <c r="C70" s="627"/>
      <c r="D70" s="209" t="str">
        <f>IF('Sch 2 - MTS Expense'!D70="", "", 'Sch 2 - MTS Expense'!D70)</f>
        <v/>
      </c>
      <c r="E70" s="212">
        <f t="shared" si="8"/>
        <v>0</v>
      </c>
      <c r="F70" s="212">
        <f>'Sch 2 - MTS Expense'!I70</f>
        <v>0</v>
      </c>
      <c r="G70" s="212">
        <f>'Sch 3 - NON-MTS Expense'!I70</f>
        <v>0</v>
      </c>
      <c r="H70" s="227">
        <f>'Sch 5 - A&amp;G'!H32</f>
        <v>0</v>
      </c>
    </row>
    <row r="71" spans="1:8">
      <c r="A71" s="185">
        <v>50</v>
      </c>
      <c r="B71" s="627" t="s">
        <v>103</v>
      </c>
      <c r="C71" s="627"/>
      <c r="D71" s="209" t="str">
        <f>IF('Sch 2 - MTS Expense'!D71="", "", 'Sch 2 - MTS Expense'!D71)</f>
        <v/>
      </c>
      <c r="E71" s="212">
        <f t="shared" si="8"/>
        <v>35583</v>
      </c>
      <c r="F71" s="212">
        <f>'Sch 2 - MTS Expense'!I71</f>
        <v>0</v>
      </c>
      <c r="G71" s="212">
        <f>'Sch 3 - NON-MTS Expense'!I71</f>
        <v>0</v>
      </c>
      <c r="H71" s="227">
        <f>'Sch 5 - A&amp;G'!H33</f>
        <v>35583</v>
      </c>
    </row>
    <row r="72" spans="1:8">
      <c r="A72" s="185">
        <v>51</v>
      </c>
      <c r="B72" s="627" t="s">
        <v>104</v>
      </c>
      <c r="C72" s="627"/>
      <c r="D72" s="209" t="str">
        <f>IF('Sch 2 - MTS Expense'!D72="", "", 'Sch 2 - MTS Expense'!D72)</f>
        <v/>
      </c>
      <c r="E72" s="212">
        <f t="shared" si="8"/>
        <v>0</v>
      </c>
      <c r="F72" s="212">
        <f>'Sch 2 - MTS Expense'!I72</f>
        <v>0</v>
      </c>
      <c r="G72" s="212">
        <f>'Sch 3 - NON-MTS Expense'!I72</f>
        <v>0</v>
      </c>
      <c r="H72" s="227">
        <f>'Sch 5 - A&amp;G'!H34</f>
        <v>0</v>
      </c>
    </row>
    <row r="73" spans="1:8">
      <c r="A73" s="185">
        <v>52</v>
      </c>
      <c r="B73" s="627" t="s">
        <v>105</v>
      </c>
      <c r="C73" s="627"/>
      <c r="D73" s="209" t="str">
        <f>IF('Sch 2 - MTS Expense'!D73="", "", 'Sch 2 - MTS Expense'!D73)</f>
        <v/>
      </c>
      <c r="E73" s="212">
        <f t="shared" si="8"/>
        <v>0</v>
      </c>
      <c r="F73" s="212">
        <f>'Sch 2 - MTS Expense'!I73</f>
        <v>0</v>
      </c>
      <c r="G73" s="212">
        <f>'Sch 3 - NON-MTS Expense'!I73</f>
        <v>0</v>
      </c>
      <c r="H73" s="227">
        <f>'Sch 5 - A&amp;G'!H35</f>
        <v>0</v>
      </c>
    </row>
    <row r="74" spans="1:8">
      <c r="A74" s="185">
        <v>53</v>
      </c>
      <c r="B74" s="627" t="s">
        <v>106</v>
      </c>
      <c r="C74" s="627"/>
      <c r="D74" s="209" t="str">
        <f>IF('Sch 2 - MTS Expense'!D74="", "", 'Sch 2 - MTS Expense'!D74)</f>
        <v/>
      </c>
      <c r="E74" s="212">
        <f t="shared" si="8"/>
        <v>0</v>
      </c>
      <c r="F74" s="212">
        <f>'Sch 2 - MTS Expense'!I74</f>
        <v>0</v>
      </c>
      <c r="G74" s="212">
        <f>'Sch 3 - NON-MTS Expense'!I74</f>
        <v>0</v>
      </c>
      <c r="H74" s="227">
        <f>'Sch 5 - A&amp;G'!H36</f>
        <v>0</v>
      </c>
    </row>
    <row r="75" spans="1:8">
      <c r="A75" s="185">
        <v>54</v>
      </c>
      <c r="B75" s="627" t="s">
        <v>107</v>
      </c>
      <c r="C75" s="627"/>
      <c r="D75" s="209" t="str">
        <f>IF('Sch 2 - MTS Expense'!D75="", "", 'Sch 2 - MTS Expense'!D75)</f>
        <v/>
      </c>
      <c r="E75" s="212">
        <f t="shared" si="8"/>
        <v>0</v>
      </c>
      <c r="F75" s="212">
        <f>'Sch 2 - MTS Expense'!I75</f>
        <v>0</v>
      </c>
      <c r="G75" s="212">
        <f>'Sch 3 - NON-MTS Expense'!I75</f>
        <v>0</v>
      </c>
      <c r="H75" s="227">
        <f>'Sch 5 - A&amp;G'!H37</f>
        <v>0</v>
      </c>
    </row>
    <row r="76" spans="1:8">
      <c r="A76" s="185">
        <v>55</v>
      </c>
      <c r="B76" s="628" t="str">
        <f>'Sch 2 - MTS Expense'!B76:C76</f>
        <v>Travel</v>
      </c>
      <c r="C76" s="628"/>
      <c r="D76" s="209" t="str">
        <f>IF('Sch 2 - MTS Expense'!D76="", "", 'Sch 2 - MTS Expense'!D76)</f>
        <v/>
      </c>
      <c r="E76" s="212">
        <f t="shared" si="8"/>
        <v>153006</v>
      </c>
      <c r="F76" s="212">
        <f>'Sch 2 - MTS Expense'!I76</f>
        <v>0</v>
      </c>
      <c r="G76" s="212">
        <f>'Sch 3 - NON-MTS Expense'!I76</f>
        <v>27323</v>
      </c>
      <c r="H76" s="227">
        <f>'Sch 5 - A&amp;G'!H38</f>
        <v>125683</v>
      </c>
    </row>
    <row r="77" spans="1:8">
      <c r="A77" s="185">
        <v>56</v>
      </c>
      <c r="B77" s="628" t="str">
        <f>'Sch 2 - MTS Expense'!B77:C77</f>
        <v>IT</v>
      </c>
      <c r="C77" s="628"/>
      <c r="D77" s="209" t="str">
        <f>IF('Sch 2 - MTS Expense'!D77="", "", 'Sch 2 - MTS Expense'!D77)</f>
        <v/>
      </c>
      <c r="E77" s="212">
        <f t="shared" si="8"/>
        <v>932936</v>
      </c>
      <c r="F77" s="212">
        <f>'Sch 2 - MTS Expense'!I77</f>
        <v>0</v>
      </c>
      <c r="G77" s="212">
        <f>'Sch 3 - NON-MTS Expense'!I77</f>
        <v>2701</v>
      </c>
      <c r="H77" s="227">
        <f>'Sch 5 - A&amp;G'!H39</f>
        <v>930235</v>
      </c>
    </row>
    <row r="78" spans="1:8" ht="17.25">
      <c r="A78" s="185">
        <v>57</v>
      </c>
      <c r="B78" s="628" t="str">
        <f>'Sch 2 - MTS Expense'!B78:C78</f>
        <v>Other- (Specify)</v>
      </c>
      <c r="C78" s="628"/>
      <c r="D78" s="209" t="str">
        <f>IF('Sch 2 - MTS Expense'!D78="", "", 'Sch 2 - MTS Expense'!D78)</f>
        <v/>
      </c>
      <c r="E78" s="214">
        <f t="shared" si="8"/>
        <v>0</v>
      </c>
      <c r="F78" s="214">
        <f>'Sch 2 - MTS Expense'!I78</f>
        <v>0</v>
      </c>
      <c r="G78" s="214">
        <f>'Sch 3 - NON-MTS Expense'!I78</f>
        <v>0</v>
      </c>
      <c r="H78" s="229">
        <f>'Sch 5 - A&amp;G'!H40</f>
        <v>0</v>
      </c>
    </row>
    <row r="79" spans="1:8" ht="17.25">
      <c r="A79" s="185"/>
      <c r="B79" s="644" t="s">
        <v>108</v>
      </c>
      <c r="C79" s="645"/>
      <c r="D79" s="230"/>
      <c r="E79" s="225">
        <f>SUM(E48:E78)</f>
        <v>20080982</v>
      </c>
      <c r="F79" s="225">
        <f t="shared" ref="F79:H79" si="9">SUM(F48:F78)</f>
        <v>3251680</v>
      </c>
      <c r="G79" s="225">
        <f t="shared" si="9"/>
        <v>192813</v>
      </c>
      <c r="H79" s="231">
        <f t="shared" si="9"/>
        <v>16636489</v>
      </c>
    </row>
    <row r="80" spans="1:8" ht="15.75">
      <c r="A80" s="185"/>
      <c r="B80" s="643"/>
      <c r="C80" s="643"/>
      <c r="D80" s="230"/>
      <c r="E80" s="212"/>
      <c r="F80" s="212"/>
      <c r="G80" s="212"/>
      <c r="H80" s="227"/>
    </row>
    <row r="81" spans="1:8" ht="18" thickBot="1">
      <c r="A81" s="186"/>
      <c r="B81" s="649" t="s">
        <v>109</v>
      </c>
      <c r="C81" s="649"/>
      <c r="D81" s="232"/>
      <c r="E81" s="11">
        <f>E79+E45</f>
        <v>302984741.98000002</v>
      </c>
      <c r="F81" s="11">
        <f t="shared" ref="F81:H81" si="10">F79+F45</f>
        <v>120263488.98909092</v>
      </c>
      <c r="G81" s="11">
        <f>G79+G45</f>
        <v>166084763.9909091</v>
      </c>
      <c r="H81" s="12">
        <f t="shared" si="10"/>
        <v>16636489</v>
      </c>
    </row>
    <row r="82" spans="1:8" s="368" customFormat="1">
      <c r="A82" s="516"/>
      <c r="B82" s="382"/>
      <c r="C82" s="382"/>
      <c r="D82" s="382"/>
      <c r="E82" s="383"/>
      <c r="F82" s="383"/>
      <c r="G82" s="383"/>
      <c r="H82" s="383"/>
    </row>
    <row r="83" spans="1:8" s="368" customFormat="1">
      <c r="A83" s="517"/>
      <c r="B83" s="648"/>
      <c r="C83" s="648"/>
      <c r="D83" s="648"/>
      <c r="E83" s="648"/>
      <c r="F83" s="648"/>
      <c r="G83" s="648"/>
      <c r="H83" s="390"/>
    </row>
    <row r="84" spans="1:8" s="368" customFormat="1">
      <c r="A84" s="517"/>
      <c r="B84" s="648"/>
      <c r="C84" s="648"/>
      <c r="D84" s="648"/>
      <c r="E84" s="648"/>
      <c r="F84" s="648"/>
      <c r="G84" s="648"/>
      <c r="H84" s="380"/>
    </row>
    <row r="85" spans="1:8" s="368" customFormat="1">
      <c r="A85" s="517"/>
      <c r="B85" s="648"/>
      <c r="C85" s="648"/>
      <c r="D85" s="648"/>
      <c r="E85" s="648"/>
      <c r="F85" s="648"/>
      <c r="G85" s="648"/>
      <c r="H85" s="380"/>
    </row>
    <row r="86" spans="1:8" s="368" customFormat="1">
      <c r="A86" s="379"/>
      <c r="B86" s="648"/>
      <c r="C86" s="648"/>
      <c r="D86" s="648"/>
      <c r="E86" s="648"/>
      <c r="F86" s="648"/>
      <c r="G86" s="648"/>
      <c r="H86" s="380"/>
    </row>
    <row r="87" spans="1:8" s="368" customFormat="1" ht="9.75" customHeight="1">
      <c r="A87" s="379"/>
      <c r="B87" s="648"/>
      <c r="C87" s="648"/>
      <c r="D87" s="648"/>
      <c r="E87" s="648"/>
      <c r="F87" s="648"/>
      <c r="G87" s="648"/>
      <c r="H87" s="380"/>
    </row>
    <row r="88" spans="1:8" s="368" customFormat="1"/>
    <row r="89" spans="1:8" s="368" customFormat="1">
      <c r="E89" s="539"/>
    </row>
    <row r="90" spans="1:8" s="368" customFormat="1"/>
    <row r="91" spans="1:8" s="368" customFormat="1"/>
    <row r="92" spans="1:8" s="368" customFormat="1"/>
    <row r="93" spans="1:8" s="368" customFormat="1"/>
    <row r="94" spans="1:8" s="368" customFormat="1"/>
    <row r="95" spans="1:8" s="368" customFormat="1"/>
    <row r="96" spans="1:8"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sheetData>
  <customSheetViews>
    <customSheetView guid="{B132CD03-A5D7-4D81-A86A-BF3963EBDAE2}">
      <selection activeCell="G3" sqref="G3:H3"/>
      <pageMargins left="0.7" right="0.7" top="0.75" bottom="0.75" header="0.3" footer="0.3"/>
    </customSheetView>
  </customSheetViews>
  <mergeCells count="80">
    <mergeCell ref="B50:C50"/>
    <mergeCell ref="B64:C64"/>
    <mergeCell ref="B65:C65"/>
    <mergeCell ref="B53:C53"/>
    <mergeCell ref="B54:C54"/>
    <mergeCell ref="B55:C55"/>
    <mergeCell ref="B57:C57"/>
    <mergeCell ref="B51:C51"/>
    <mergeCell ref="B52:C52"/>
    <mergeCell ref="B83:G87"/>
    <mergeCell ref="B68:C68"/>
    <mergeCell ref="B69:C69"/>
    <mergeCell ref="B70:C70"/>
    <mergeCell ref="B71:C71"/>
    <mergeCell ref="B81:C81"/>
    <mergeCell ref="B72:C72"/>
    <mergeCell ref="B80:C80"/>
    <mergeCell ref="B79:C79"/>
    <mergeCell ref="B49:C49"/>
    <mergeCell ref="B61:C61"/>
    <mergeCell ref="B78:C78"/>
    <mergeCell ref="B73:C73"/>
    <mergeCell ref="B74:C74"/>
    <mergeCell ref="B75:C75"/>
    <mergeCell ref="B76:C76"/>
    <mergeCell ref="B77:C77"/>
    <mergeCell ref="B56:C56"/>
    <mergeCell ref="B66:C66"/>
    <mergeCell ref="B67:C67"/>
    <mergeCell ref="B58:C58"/>
    <mergeCell ref="B59:C59"/>
    <mergeCell ref="B60:C60"/>
    <mergeCell ref="B62:C62"/>
    <mergeCell ref="B63:C63"/>
    <mergeCell ref="B34:C34"/>
    <mergeCell ref="B35:C35"/>
    <mergeCell ref="B48:C48"/>
    <mergeCell ref="B43:C43"/>
    <mergeCell ref="B47:C47"/>
    <mergeCell ref="B44:C44"/>
    <mergeCell ref="B36:C36"/>
    <mergeCell ref="B37:C37"/>
    <mergeCell ref="B40:C40"/>
    <mergeCell ref="B38:C38"/>
    <mergeCell ref="B39:C39"/>
    <mergeCell ref="B45:C45"/>
    <mergeCell ref="B46:C46"/>
    <mergeCell ref="B41:C41"/>
    <mergeCell ref="B42:C42"/>
    <mergeCell ref="A1:H1"/>
    <mergeCell ref="A4:B4"/>
    <mergeCell ref="G3:H3"/>
    <mergeCell ref="B18:C18"/>
    <mergeCell ref="B20:C20"/>
    <mergeCell ref="A6:A8"/>
    <mergeCell ref="B6:C8"/>
    <mergeCell ref="A3:B3"/>
    <mergeCell ref="B9:C9"/>
    <mergeCell ref="B10:C10"/>
    <mergeCell ref="B11:C11"/>
    <mergeCell ref="B12:C12"/>
    <mergeCell ref="B14:C14"/>
    <mergeCell ref="B15:C15"/>
    <mergeCell ref="B16:C16"/>
    <mergeCell ref="B17:C17"/>
    <mergeCell ref="B26:C26"/>
    <mergeCell ref="B27:C27"/>
    <mergeCell ref="B28:C28"/>
    <mergeCell ref="B13:C13"/>
    <mergeCell ref="B33:C33"/>
    <mergeCell ref="B24:C24"/>
    <mergeCell ref="B25:C25"/>
    <mergeCell ref="B29:C29"/>
    <mergeCell ref="B31:C31"/>
    <mergeCell ref="B30:C30"/>
    <mergeCell ref="B32:C32"/>
    <mergeCell ref="B23:C23"/>
    <mergeCell ref="B21:C21"/>
    <mergeCell ref="B22:C22"/>
    <mergeCell ref="B19:C19"/>
  </mergeCells>
  <phoneticPr fontId="41" type="noConversion"/>
  <pageMargins left="0.7" right="0.7" top="0.75" bottom="0.75" header="0.3" footer="0.3"/>
  <pageSetup scale="59" fitToHeight="0" orientation="portrait" r:id="rId1"/>
  <headerFooter>
    <oddHeader>&amp;L&amp;9State of Florida - Agency For Health Care Administration&amp;R&amp;9AHCA
Emergency Medical Transportation Cost Report</oddHeader>
    <oddFooter>&amp;L&amp;8AHCA Form 5000-0035, ______, incorporated by reference in Rule 59G-6.035, F.A.C.&amp;C&amp;9Sch 1 - Total Expense&amp;R&amp;9Page &amp;P of &amp;N</oddFooter>
  </headerFooter>
  <rowBreaks count="2" manualBreakCount="2">
    <brk id="70" max="7" man="1"/>
    <brk id="81" max="16383" man="1"/>
  </rowBreaks>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08"/>
  <sheetViews>
    <sheetView showGridLines="0" topLeftCell="A50" zoomScale="130" zoomScaleNormal="130" workbookViewId="0">
      <selection activeCell="B66" sqref="B66:C66"/>
    </sheetView>
  </sheetViews>
  <sheetFormatPr defaultColWidth="8.85546875" defaultRowHeight="15"/>
  <cols>
    <col min="2" max="3" width="23.42578125" customWidth="1"/>
    <col min="4" max="4" width="11.140625" customWidth="1"/>
    <col min="5" max="9" width="17.42578125" customWidth="1"/>
    <col min="10" max="34" width="8.85546875" style="368"/>
  </cols>
  <sheetData>
    <row r="1" spans="1:9" s="368" customFormat="1" ht="15.75">
      <c r="A1" s="631" t="s">
        <v>110</v>
      </c>
      <c r="B1" s="631"/>
      <c r="C1" s="631"/>
      <c r="D1" s="631"/>
      <c r="E1" s="631"/>
      <c r="F1" s="631"/>
      <c r="G1" s="631"/>
      <c r="H1" s="631"/>
      <c r="I1" s="631"/>
    </row>
    <row r="2" spans="1:9" s="368" customFormat="1">
      <c r="A2" s="369"/>
      <c r="B2" s="369"/>
      <c r="C2" s="384"/>
      <c r="D2" s="384"/>
      <c r="E2" s="385"/>
      <c r="F2" s="385"/>
      <c r="G2" s="385"/>
      <c r="H2" s="385"/>
      <c r="I2" s="386"/>
    </row>
    <row r="3" spans="1:9" s="368" customFormat="1">
      <c r="A3" s="632" t="s">
        <v>111</v>
      </c>
      <c r="B3" s="632"/>
      <c r="C3" s="666" t="str">
        <f>'General Information'!A5</f>
        <v>Example Provider</v>
      </c>
      <c r="D3" s="666"/>
      <c r="E3" s="666"/>
      <c r="F3" s="387"/>
      <c r="G3" s="375" t="s">
        <v>46</v>
      </c>
      <c r="H3" s="633">
        <f>'General Information'!$C$25</f>
        <v>44012</v>
      </c>
      <c r="I3" s="633"/>
    </row>
    <row r="4" spans="1:9" s="368" customFormat="1">
      <c r="A4" s="632" t="s">
        <v>47</v>
      </c>
      <c r="B4" s="632"/>
      <c r="C4" s="660">
        <f>'General Information'!F5</f>
        <v>0</v>
      </c>
      <c r="D4" s="660"/>
      <c r="E4" s="660"/>
      <c r="F4" s="387"/>
      <c r="G4" s="661"/>
      <c r="H4" s="661"/>
      <c r="I4" s="388"/>
    </row>
    <row r="5" spans="1:9" s="368" customFormat="1" ht="16.5" thickBot="1">
      <c r="A5" s="389"/>
      <c r="B5" s="389"/>
      <c r="C5" s="379"/>
      <c r="D5" s="379"/>
      <c r="E5" s="380"/>
      <c r="F5" s="380"/>
      <c r="G5" s="380"/>
      <c r="H5" s="381"/>
      <c r="I5" s="390"/>
    </row>
    <row r="6" spans="1:9">
      <c r="A6" s="667" t="s">
        <v>48</v>
      </c>
      <c r="B6" s="670" t="s">
        <v>49</v>
      </c>
      <c r="C6" s="671"/>
      <c r="D6" s="55"/>
      <c r="E6" s="55">
        <v>1</v>
      </c>
      <c r="F6" s="55">
        <v>2</v>
      </c>
      <c r="G6" s="55">
        <v>3</v>
      </c>
      <c r="H6" s="55">
        <v>4</v>
      </c>
      <c r="I6" s="56">
        <v>5</v>
      </c>
    </row>
    <row r="7" spans="1:9" ht="51.75">
      <c r="A7" s="668"/>
      <c r="B7" s="672"/>
      <c r="C7" s="673"/>
      <c r="D7" s="59" t="s">
        <v>309</v>
      </c>
      <c r="E7" s="57" t="s">
        <v>52</v>
      </c>
      <c r="F7" s="57" t="s">
        <v>112</v>
      </c>
      <c r="G7" s="57" t="s">
        <v>306</v>
      </c>
      <c r="H7" s="57" t="s">
        <v>113</v>
      </c>
      <c r="I7" s="58" t="s">
        <v>114</v>
      </c>
    </row>
    <row r="8" spans="1:9" ht="26.25" thickBot="1">
      <c r="A8" s="669"/>
      <c r="B8" s="674"/>
      <c r="C8" s="675"/>
      <c r="D8" s="51"/>
      <c r="E8" s="187"/>
      <c r="F8" s="188" t="s">
        <v>115</v>
      </c>
      <c r="G8" s="188" t="s">
        <v>116</v>
      </c>
      <c r="H8" s="188" t="s">
        <v>117</v>
      </c>
      <c r="I8" s="189" t="s">
        <v>118</v>
      </c>
    </row>
    <row r="9" spans="1:9" ht="16.5" thickTop="1">
      <c r="A9" s="191"/>
      <c r="B9" s="676" t="s">
        <v>59</v>
      </c>
      <c r="C9" s="677"/>
      <c r="D9" s="190"/>
      <c r="E9" s="172"/>
      <c r="F9" s="172"/>
      <c r="G9" s="172"/>
      <c r="H9" s="172"/>
      <c r="I9" s="173"/>
    </row>
    <row r="10" spans="1:9">
      <c r="A10" s="183">
        <v>1</v>
      </c>
      <c r="B10" s="650" t="s">
        <v>60</v>
      </c>
      <c r="C10" s="651"/>
      <c r="D10" s="233"/>
      <c r="E10" s="234">
        <v>0</v>
      </c>
      <c r="F10" s="235">
        <f>'Sch 4 - CRSB'!I10</f>
        <v>0</v>
      </c>
      <c r="G10" s="235">
        <f>SUMIFS('Sch 6 - Reclassifications'!$H$9:$H$69, 'Sch 6 - Reclassifications'!$F$9:$F$69, 'Sch 2 - MTS Expense'!$A10, 'Sch 6 - Reclassifications'!$G$9:$G$69,2)-SUMIFS('Sch 6 - Reclassifications'!$L$9:$L$69, 'Sch 6 - Reclassifications'!$J$9:$J$69, 'Sch 2 - MTS Expense'!$A10, 'Sch 6 - Reclassifications'!$K$9:$K$69, 2)</f>
        <v>0</v>
      </c>
      <c r="H10" s="235">
        <f>SUMIFS('Sch 7 - Adjustments'!$E$9:$E$39, 'Sch 7 - Adjustments'!$I$9:$I$39, 'Sch 2 - MTS Expense'!$A10, 'Sch 7 - Adjustments'!$H$9:$H$39, 2)</f>
        <v>0</v>
      </c>
      <c r="I10" s="228">
        <f>SUM(E10:H10)</f>
        <v>0</v>
      </c>
    </row>
    <row r="11" spans="1:9">
      <c r="A11" s="183">
        <v>2</v>
      </c>
      <c r="B11" s="650" t="s">
        <v>61</v>
      </c>
      <c r="C11" s="651"/>
      <c r="D11" s="233"/>
      <c r="E11" s="236">
        <v>0</v>
      </c>
      <c r="F11" s="237">
        <f>'Sch 4 - CRSB'!I11</f>
        <v>0</v>
      </c>
      <c r="G11" s="237">
        <f>SUMIFS('Sch 6 - Reclassifications'!$H$9:$H$69, 'Sch 6 - Reclassifications'!$F$9:$F$69, 'Sch 2 - MTS Expense'!$A11, 'Sch 6 - Reclassifications'!$G$9:$G$69,2)-SUMIFS('Sch 6 - Reclassifications'!$L$9:$L$69, 'Sch 6 - Reclassifications'!$J$9:$J$69, 'Sch 2 - MTS Expense'!$A11, 'Sch 6 - Reclassifications'!$K$9:$K$69, 2)</f>
        <v>0</v>
      </c>
      <c r="H11" s="237">
        <f>SUMIFS('Sch 7 - Adjustments'!$E$9:$E$39, 'Sch 7 - Adjustments'!$I$9:$I$39, 'Sch 2 - MTS Expense'!$A11, 'Sch 7 - Adjustments'!$H$9:$H$39, 2)</f>
        <v>0</v>
      </c>
      <c r="I11" s="227">
        <f t="shared" ref="I11:I19" si="0">SUM(E11:H11)</f>
        <v>0</v>
      </c>
    </row>
    <row r="12" spans="1:9">
      <c r="A12" s="183">
        <v>3</v>
      </c>
      <c r="B12" s="650" t="s">
        <v>62</v>
      </c>
      <c r="C12" s="651"/>
      <c r="D12" s="233"/>
      <c r="E12" s="236">
        <v>0</v>
      </c>
      <c r="F12" s="237">
        <f>'Sch 4 - CRSB'!I12</f>
        <v>0</v>
      </c>
      <c r="G12" s="237">
        <f>SUMIFS('Sch 6 - Reclassifications'!$H$9:$H$69, 'Sch 6 - Reclassifications'!$F$9:$F$69, 'Sch 2 - MTS Expense'!$A12, 'Sch 6 - Reclassifications'!$G$9:$G$69,2)-SUMIFS('Sch 6 - Reclassifications'!$L$9:$L$69, 'Sch 6 - Reclassifications'!$J$9:$J$69, 'Sch 2 - MTS Expense'!$A12, 'Sch 6 - Reclassifications'!$K$9:$K$69, 2)</f>
        <v>0</v>
      </c>
      <c r="H12" s="237">
        <f>SUMIFS('Sch 7 - Adjustments'!$E$9:$E$39, 'Sch 7 - Adjustments'!$I$9:$I$39, 'Sch 2 - MTS Expense'!$A12, 'Sch 7 - Adjustments'!$H$9:$H$39, 2)</f>
        <v>0</v>
      </c>
      <c r="I12" s="227">
        <f t="shared" si="0"/>
        <v>0</v>
      </c>
    </row>
    <row r="13" spans="1:9">
      <c r="A13" s="183">
        <v>4</v>
      </c>
      <c r="B13" s="650" t="s">
        <v>63</v>
      </c>
      <c r="C13" s="651"/>
      <c r="D13" s="233"/>
      <c r="E13" s="236">
        <v>0</v>
      </c>
      <c r="F13" s="237">
        <f>'Sch 4 - CRSB'!I13</f>
        <v>0</v>
      </c>
      <c r="G13" s="237">
        <f>SUMIFS('Sch 6 - Reclassifications'!$H$9:$H$69, 'Sch 6 - Reclassifications'!$F$9:$F$69, 'Sch 2 - MTS Expense'!$A13, 'Sch 6 - Reclassifications'!$G$9:$G$69,2)-SUMIFS('Sch 6 - Reclassifications'!$L$9:$L$69, 'Sch 6 - Reclassifications'!$J$9:$J$69, 'Sch 2 - MTS Expense'!$A13, 'Sch 6 - Reclassifications'!$K$9:$K$69, 2)</f>
        <v>0</v>
      </c>
      <c r="H13" s="237">
        <f>SUMIFS('Sch 7 - Adjustments'!$E$9:$E$39, 'Sch 7 - Adjustments'!$I$9:$I$39, 'Sch 2 - MTS Expense'!$A13, 'Sch 7 - Adjustments'!$H$9:$H$39, 2)</f>
        <v>0</v>
      </c>
      <c r="I13" s="227">
        <f t="shared" si="0"/>
        <v>0</v>
      </c>
    </row>
    <row r="14" spans="1:9">
      <c r="A14" s="183">
        <v>5</v>
      </c>
      <c r="B14" s="650" t="s">
        <v>64</v>
      </c>
      <c r="C14" s="651"/>
      <c r="D14" s="233"/>
      <c r="E14" s="236">
        <v>270504</v>
      </c>
      <c r="F14" s="237">
        <f>'Sch 4 - CRSB'!I14</f>
        <v>20719833.58909091</v>
      </c>
      <c r="G14" s="237">
        <f>SUMIFS('Sch 6 - Reclassifications'!$H$9:$H$69, 'Sch 6 - Reclassifications'!$F$9:$F$69, 'Sch 2 - MTS Expense'!$A14, 'Sch 6 - Reclassifications'!$G$9:$G$69,2)-SUMIFS('Sch 6 - Reclassifications'!$L$9:$L$69, 'Sch 6 - Reclassifications'!$J$9:$J$69, 'Sch 2 - MTS Expense'!$A14, 'Sch 6 - Reclassifications'!$K$9:$K$69, 2)</f>
        <v>0</v>
      </c>
      <c r="H14" s="237">
        <f>SUMIFS('Sch 7 - Adjustments'!$E$9:$E$39, 'Sch 7 - Adjustments'!$I$9:$I$39, 'Sch 2 - MTS Expense'!$A14, 'Sch 7 - Adjustments'!$H$9:$H$39, 2)</f>
        <v>0</v>
      </c>
      <c r="I14" s="227">
        <f t="shared" si="0"/>
        <v>20990337.58909091</v>
      </c>
    </row>
    <row r="15" spans="1:9">
      <c r="A15" s="183">
        <v>6</v>
      </c>
      <c r="B15" s="650" t="s">
        <v>65</v>
      </c>
      <c r="C15" s="651"/>
      <c r="D15" s="233"/>
      <c r="E15" s="236">
        <v>0</v>
      </c>
      <c r="F15" s="237">
        <f>'Sch 4 - CRSB'!I15</f>
        <v>0</v>
      </c>
      <c r="G15" s="237">
        <f>SUMIFS('Sch 6 - Reclassifications'!$H$9:$H$69, 'Sch 6 - Reclassifications'!$F$9:$F$69, 'Sch 2 - MTS Expense'!$A15, 'Sch 6 - Reclassifications'!$G$9:$G$69,2)-SUMIFS('Sch 6 - Reclassifications'!$L$9:$L$69, 'Sch 6 - Reclassifications'!$J$9:$J$69, 'Sch 2 - MTS Expense'!$A15, 'Sch 6 - Reclassifications'!$K$9:$K$69, 2)</f>
        <v>0</v>
      </c>
      <c r="H15" s="237">
        <f>SUMIFS('Sch 7 - Adjustments'!$E$9:$E$39, 'Sch 7 - Adjustments'!$I$9:$I$39, 'Sch 2 - MTS Expense'!$A15, 'Sch 7 - Adjustments'!$H$9:$H$39, 2)</f>
        <v>0</v>
      </c>
      <c r="I15" s="227">
        <f t="shared" si="0"/>
        <v>0</v>
      </c>
    </row>
    <row r="16" spans="1:9">
      <c r="A16" s="183">
        <v>7</v>
      </c>
      <c r="B16" s="650" t="s">
        <v>66</v>
      </c>
      <c r="C16" s="651"/>
      <c r="D16" s="233"/>
      <c r="E16" s="236">
        <v>0</v>
      </c>
      <c r="F16" s="237">
        <f>'Sch 4 - CRSB'!I16</f>
        <v>0</v>
      </c>
      <c r="G16" s="237">
        <f>SUMIFS('Sch 6 - Reclassifications'!$H$9:$H$69, 'Sch 6 - Reclassifications'!$F$9:$F$69, 'Sch 2 - MTS Expense'!$A16, 'Sch 6 - Reclassifications'!$G$9:$G$69,2)-SUMIFS('Sch 6 - Reclassifications'!$L$9:$L$69, 'Sch 6 - Reclassifications'!$J$9:$J$69, 'Sch 2 - MTS Expense'!$A16, 'Sch 6 - Reclassifications'!$K$9:$K$69, 2)</f>
        <v>0</v>
      </c>
      <c r="H16" s="237">
        <f>SUMIFS('Sch 7 - Adjustments'!$E$9:$E$39, 'Sch 7 - Adjustments'!$I$9:$I$39, 'Sch 2 - MTS Expense'!$A16, 'Sch 7 - Adjustments'!$H$9:$H$39, 2)</f>
        <v>0</v>
      </c>
      <c r="I16" s="227">
        <f t="shared" si="0"/>
        <v>0</v>
      </c>
    </row>
    <row r="17" spans="1:9">
      <c r="A17" s="183">
        <v>8</v>
      </c>
      <c r="B17" s="650" t="s">
        <v>67</v>
      </c>
      <c r="C17" s="651"/>
      <c r="D17" s="233"/>
      <c r="E17" s="236">
        <v>0</v>
      </c>
      <c r="F17" s="237">
        <f>'Sch 4 - CRSB'!I17</f>
        <v>0</v>
      </c>
      <c r="G17" s="237">
        <f>SUMIFS('Sch 6 - Reclassifications'!$H$9:$H$69, 'Sch 6 - Reclassifications'!$F$9:$F$69, 'Sch 2 - MTS Expense'!$A17, 'Sch 6 - Reclassifications'!$G$9:$G$69,2)-SUMIFS('Sch 6 - Reclassifications'!$L$9:$L$69, 'Sch 6 - Reclassifications'!$J$9:$J$69, 'Sch 2 - MTS Expense'!$A17, 'Sch 6 - Reclassifications'!$K$9:$K$69, 2)</f>
        <v>0</v>
      </c>
      <c r="H17" s="237">
        <f>SUMIFS('Sch 7 - Adjustments'!$E$9:$E$39, 'Sch 7 - Adjustments'!$I$9:$I$39, 'Sch 2 - MTS Expense'!$A17, 'Sch 7 - Adjustments'!$H$9:$H$39, 2)</f>
        <v>0</v>
      </c>
      <c r="I17" s="227">
        <f t="shared" si="0"/>
        <v>0</v>
      </c>
    </row>
    <row r="18" spans="1:9">
      <c r="A18" s="183">
        <v>9</v>
      </c>
      <c r="B18" s="654" t="s">
        <v>289</v>
      </c>
      <c r="C18" s="655"/>
      <c r="D18" s="233"/>
      <c r="E18" s="236">
        <v>0</v>
      </c>
      <c r="F18" s="237">
        <f>'Sch 4 - CRSB'!I18</f>
        <v>0</v>
      </c>
      <c r="G18" s="237">
        <f>SUMIFS('Sch 6 - Reclassifications'!$H$9:$H$69, 'Sch 6 - Reclassifications'!$F$9:$F$69, 'Sch 2 - MTS Expense'!$A18, 'Sch 6 - Reclassifications'!$G$9:$G$69,2)-SUMIFS('Sch 6 - Reclassifications'!$L$9:$L$69, 'Sch 6 - Reclassifications'!$J$9:$J$69, 'Sch 2 - MTS Expense'!$A18, 'Sch 6 - Reclassifications'!$K$9:$K$69, 2)</f>
        <v>0</v>
      </c>
      <c r="H18" s="237">
        <f>SUMIFS('Sch 7 - Adjustments'!$E$9:$E$39, 'Sch 7 - Adjustments'!$I$9:$I$39, 'Sch 2 - MTS Expense'!$A18, 'Sch 7 - Adjustments'!$H$9:$H$39, 2)</f>
        <v>0</v>
      </c>
      <c r="I18" s="227">
        <f t="shared" si="0"/>
        <v>0</v>
      </c>
    </row>
    <row r="19" spans="1:9" ht="17.25">
      <c r="A19" s="183">
        <v>10</v>
      </c>
      <c r="B19" s="654" t="s">
        <v>289</v>
      </c>
      <c r="C19" s="655"/>
      <c r="D19" s="233"/>
      <c r="E19" s="238">
        <v>0</v>
      </c>
      <c r="F19" s="239">
        <f>'Sch 4 - CRSB'!I19</f>
        <v>0</v>
      </c>
      <c r="G19" s="239">
        <f>SUMIFS('Sch 6 - Reclassifications'!$H$9:$H$69, 'Sch 6 - Reclassifications'!$F$9:$F$69, 'Sch 2 - MTS Expense'!$A19, 'Sch 6 - Reclassifications'!$G$9:$G$69,2)-SUMIFS('Sch 6 - Reclassifications'!$L$9:$L$69, 'Sch 6 - Reclassifications'!$J$9:$J$69, 'Sch 2 - MTS Expense'!$A19, 'Sch 6 - Reclassifications'!$K$9:$K$69, 2)</f>
        <v>0</v>
      </c>
      <c r="H19" s="239">
        <f>SUMIFS('Sch 7 - Adjustments'!$E$9:$E$39, 'Sch 7 - Adjustments'!$I$9:$I$39, 'Sch 2 - MTS Expense'!$A19, 'Sch 7 - Adjustments'!$H$9:$H$39, 2)</f>
        <v>0</v>
      </c>
      <c r="I19" s="266">
        <f t="shared" si="0"/>
        <v>0</v>
      </c>
    </row>
    <row r="20" spans="1:9" ht="18">
      <c r="A20" s="183"/>
      <c r="B20" s="644" t="s">
        <v>68</v>
      </c>
      <c r="C20" s="645"/>
      <c r="D20" s="209"/>
      <c r="E20" s="216">
        <f>SUM(E10:E19)</f>
        <v>270504</v>
      </c>
      <c r="F20" s="216">
        <f t="shared" ref="F20:I20" si="1">SUM(F10:F19)</f>
        <v>20719833.58909091</v>
      </c>
      <c r="G20" s="216">
        <f t="shared" si="1"/>
        <v>0</v>
      </c>
      <c r="H20" s="216">
        <f t="shared" si="1"/>
        <v>0</v>
      </c>
      <c r="I20" s="240">
        <f t="shared" si="1"/>
        <v>20990337.58909091</v>
      </c>
    </row>
    <row r="21" spans="1:9" ht="15.75">
      <c r="A21" s="183"/>
      <c r="B21" s="664"/>
      <c r="C21" s="665"/>
      <c r="D21" s="209"/>
      <c r="E21" s="212"/>
      <c r="F21" s="237"/>
      <c r="G21" s="237"/>
      <c r="H21" s="237"/>
      <c r="I21" s="227"/>
    </row>
    <row r="22" spans="1:9" ht="15.75">
      <c r="A22" s="183"/>
      <c r="B22" s="664" t="s">
        <v>69</v>
      </c>
      <c r="C22" s="665"/>
      <c r="D22" s="209"/>
      <c r="E22" s="212"/>
      <c r="F22" s="237"/>
      <c r="G22" s="237"/>
      <c r="H22" s="237"/>
      <c r="I22" s="227"/>
    </row>
    <row r="23" spans="1:9">
      <c r="A23" s="183">
        <v>11</v>
      </c>
      <c r="B23" s="650" t="s">
        <v>70</v>
      </c>
      <c r="C23" s="651"/>
      <c r="D23" s="233"/>
      <c r="E23" s="234">
        <v>0</v>
      </c>
      <c r="F23" s="235">
        <f>'Sch 4 - CRSB'!I35</f>
        <v>0</v>
      </c>
      <c r="G23" s="235">
        <f>SUMIFS('Sch 6 - Reclassifications'!$H$9:$H$69, 'Sch 6 - Reclassifications'!$F$9:$F$69, 'Sch 2 - MTS Expense'!$A23, 'Sch 6 - Reclassifications'!$G$9:$G$69,2)-SUMIFS('Sch 6 - Reclassifications'!$L$9:$L$69, 'Sch 6 - Reclassifications'!$J$9:$J$69, 'Sch 2 - MTS Expense'!$A23, 'Sch 6 - Reclassifications'!$K$9:$K$69, 2)</f>
        <v>0</v>
      </c>
      <c r="H23" s="235">
        <f>SUMIFS('Sch 7 - Adjustments'!$E$9:$E$39, 'Sch 7 - Adjustments'!$I$9:$I$39, 'Sch 2 - MTS Expense'!$A23, 'Sch 7 - Adjustments'!$H$9:$H$39, 2)</f>
        <v>0</v>
      </c>
      <c r="I23" s="228">
        <f>SUM(E23:H23)</f>
        <v>0</v>
      </c>
    </row>
    <row r="24" spans="1:9">
      <c r="A24" s="183">
        <v>12</v>
      </c>
      <c r="B24" s="650" t="s">
        <v>71</v>
      </c>
      <c r="C24" s="651"/>
      <c r="D24" s="233"/>
      <c r="E24" s="236">
        <v>0</v>
      </c>
      <c r="F24" s="237">
        <f>'Sch 4 - CRSB'!I36</f>
        <v>0</v>
      </c>
      <c r="G24" s="237">
        <f>SUMIFS('Sch 6 - Reclassifications'!$H$9:$H$69, 'Sch 6 - Reclassifications'!$F$9:$F$69, 'Sch 2 - MTS Expense'!$A24, 'Sch 6 - Reclassifications'!$G$9:$G$69,2)-SUMIFS('Sch 6 - Reclassifications'!$L$9:$L$69, 'Sch 6 - Reclassifications'!$J$9:$J$69, 'Sch 2 - MTS Expense'!$A24, 'Sch 6 - Reclassifications'!$K$9:$K$69, 2)</f>
        <v>0</v>
      </c>
      <c r="H24" s="237">
        <f>SUMIFS('Sch 7 - Adjustments'!$E$9:$E$39, 'Sch 7 - Adjustments'!$I$9:$I$39, 'Sch 2 - MTS Expense'!$A24, 'Sch 7 - Adjustments'!$H$9:$H$39, 2)</f>
        <v>0</v>
      </c>
      <c r="I24" s="227">
        <f>SUM(E24:H24)</f>
        <v>0</v>
      </c>
    </row>
    <row r="25" spans="1:9">
      <c r="A25" s="183">
        <v>13</v>
      </c>
      <c r="B25" s="650" t="s">
        <v>72</v>
      </c>
      <c r="C25" s="651"/>
      <c r="D25" s="233"/>
      <c r="E25" s="236">
        <v>0</v>
      </c>
      <c r="F25" s="237">
        <f>'Sch 4 - CRSB'!I37</f>
        <v>0</v>
      </c>
      <c r="G25" s="237">
        <f>SUMIFS('Sch 6 - Reclassifications'!$H$9:$H$69, 'Sch 6 - Reclassifications'!$F$9:$F$69, 'Sch 2 - MTS Expense'!$A25, 'Sch 6 - Reclassifications'!$G$9:$G$69,2)-SUMIFS('Sch 6 - Reclassifications'!$L$9:$L$69, 'Sch 6 - Reclassifications'!$J$9:$J$69, 'Sch 2 - MTS Expense'!$A25, 'Sch 6 - Reclassifications'!$K$9:$K$69, 2)</f>
        <v>0</v>
      </c>
      <c r="H25" s="237">
        <f>SUMIFS('Sch 7 - Adjustments'!$E$9:$E$39, 'Sch 7 - Adjustments'!$I$9:$I$39, 'Sch 2 - MTS Expense'!$A25, 'Sch 7 - Adjustments'!$H$9:$H$39, 2)</f>
        <v>0</v>
      </c>
      <c r="I25" s="227">
        <f t="shared" ref="I25:I30" si="2">SUM(E25:H25)</f>
        <v>0</v>
      </c>
    </row>
    <row r="26" spans="1:9">
      <c r="A26" s="183">
        <v>14</v>
      </c>
      <c r="B26" s="650" t="s">
        <v>73</v>
      </c>
      <c r="C26" s="651"/>
      <c r="D26" s="233"/>
      <c r="E26" s="236">
        <v>53258904</v>
      </c>
      <c r="F26" s="237">
        <f>'Sch 4 - CRSB'!I38</f>
        <v>0</v>
      </c>
      <c r="G26" s="237">
        <f>SUMIFS('Sch 6 - Reclassifications'!$H$9:$H$69, 'Sch 6 - Reclassifications'!$F$9:$F$69, 'Sch 2 - MTS Expense'!$A26, 'Sch 6 - Reclassifications'!$G$9:$G$69,2)-SUMIFS('Sch 6 - Reclassifications'!$L$9:$L$69, 'Sch 6 - Reclassifications'!$J$9:$J$69, 'Sch 2 - MTS Expense'!$A26, 'Sch 6 - Reclassifications'!$K$9:$K$69, 2)</f>
        <v>0</v>
      </c>
      <c r="H26" s="237">
        <f>SUMIFS('Sch 7 - Adjustments'!$E$9:$E$39, 'Sch 7 - Adjustments'!$I$9:$I$39, 'Sch 2 - MTS Expense'!$A26, 'Sch 7 - Adjustments'!$H$9:$H$39, 2)</f>
        <v>-3938633</v>
      </c>
      <c r="I26" s="227">
        <f t="shared" si="2"/>
        <v>49320271</v>
      </c>
    </row>
    <row r="27" spans="1:9">
      <c r="A27" s="183">
        <v>15</v>
      </c>
      <c r="B27" s="654" t="s">
        <v>322</v>
      </c>
      <c r="C27" s="655"/>
      <c r="D27" s="233"/>
      <c r="E27" s="236">
        <v>0</v>
      </c>
      <c r="F27" s="237">
        <f>'Sch 4 - CRSB'!I39</f>
        <v>17867604.800000001</v>
      </c>
      <c r="G27" s="237">
        <f>SUMIFS('Sch 6 - Reclassifications'!$H$9:$H$69, 'Sch 6 - Reclassifications'!$F$9:$F$69, 'Sch 2 - MTS Expense'!$A27, 'Sch 6 - Reclassifications'!$G$9:$G$69,2)-SUMIFS('Sch 6 - Reclassifications'!$L$9:$L$69, 'Sch 6 - Reclassifications'!$J$9:$J$69, 'Sch 2 - MTS Expense'!$A27, 'Sch 6 - Reclassifications'!$K$9:$K$69, 2)</f>
        <v>0</v>
      </c>
      <c r="H27" s="237">
        <f>SUMIFS('Sch 7 - Adjustments'!$E$9:$E$39, 'Sch 7 - Adjustments'!$I$9:$I$39, 'Sch 2 - MTS Expense'!$A27, 'Sch 7 - Adjustments'!$H$9:$H$39, 2)</f>
        <v>0</v>
      </c>
      <c r="I27" s="227">
        <f t="shared" si="2"/>
        <v>17867604.800000001</v>
      </c>
    </row>
    <row r="28" spans="1:9">
      <c r="A28" s="183">
        <v>16</v>
      </c>
      <c r="B28" s="654" t="s">
        <v>289</v>
      </c>
      <c r="C28" s="655"/>
      <c r="D28" s="233"/>
      <c r="E28" s="236">
        <v>0</v>
      </c>
      <c r="F28" s="237">
        <f>'Sch 4 - CRSB'!I40</f>
        <v>0</v>
      </c>
      <c r="G28" s="237">
        <f>SUMIFS('Sch 6 - Reclassifications'!$H$9:$H$69, 'Sch 6 - Reclassifications'!$F$9:$F$69, 'Sch 2 - MTS Expense'!$A28, 'Sch 6 - Reclassifications'!$G$9:$G$69,2)-SUMIFS('Sch 6 - Reclassifications'!$L$9:$L$69, 'Sch 6 - Reclassifications'!$J$9:$J$69, 'Sch 2 - MTS Expense'!$A28, 'Sch 6 - Reclassifications'!$K$9:$K$69, 2)</f>
        <v>0</v>
      </c>
      <c r="H28" s="237">
        <f>SUMIFS('Sch 7 - Adjustments'!$E$9:$E$39, 'Sch 7 - Adjustments'!$I$9:$I$39, 'Sch 2 - MTS Expense'!$A28, 'Sch 7 - Adjustments'!$H$9:$H$39, 2)</f>
        <v>0</v>
      </c>
      <c r="I28" s="227">
        <f t="shared" si="2"/>
        <v>0</v>
      </c>
    </row>
    <row r="29" spans="1:9">
      <c r="A29" s="183">
        <v>17</v>
      </c>
      <c r="B29" s="654" t="s">
        <v>289</v>
      </c>
      <c r="C29" s="655"/>
      <c r="D29" s="233"/>
      <c r="E29" s="236">
        <v>0</v>
      </c>
      <c r="F29" s="237">
        <f>'Sch 4 - CRSB'!I41</f>
        <v>0</v>
      </c>
      <c r="G29" s="237">
        <f>SUMIFS('Sch 6 - Reclassifications'!$H$9:$H$69, 'Sch 6 - Reclassifications'!$F$9:$F$69, 'Sch 2 - MTS Expense'!$A29, 'Sch 6 - Reclassifications'!$G$9:$G$69,2)-SUMIFS('Sch 6 - Reclassifications'!$L$9:$L$69, 'Sch 6 - Reclassifications'!$J$9:$J$69, 'Sch 2 - MTS Expense'!$A29, 'Sch 6 - Reclassifications'!$K$9:$K$69, 2)</f>
        <v>0</v>
      </c>
      <c r="H29" s="237">
        <f>SUMIFS('Sch 7 - Adjustments'!$E$9:$E$39, 'Sch 7 - Adjustments'!$I$9:$I$39, 'Sch 2 - MTS Expense'!$A29, 'Sch 7 - Adjustments'!$H$9:$H$39, 2)</f>
        <v>0</v>
      </c>
      <c r="I29" s="227">
        <f t="shared" si="2"/>
        <v>0</v>
      </c>
    </row>
    <row r="30" spans="1:9" ht="17.25">
      <c r="A30" s="183">
        <v>18</v>
      </c>
      <c r="B30" s="654" t="s">
        <v>289</v>
      </c>
      <c r="C30" s="655"/>
      <c r="D30" s="233"/>
      <c r="E30" s="238">
        <v>0</v>
      </c>
      <c r="F30" s="239">
        <f>'Sch 4 - CRSB'!I42</f>
        <v>0</v>
      </c>
      <c r="G30" s="239">
        <f>SUMIFS('Sch 6 - Reclassifications'!$H$9:$H$69, 'Sch 6 - Reclassifications'!$F$9:$F$69, 'Sch 2 - MTS Expense'!$A30, 'Sch 6 - Reclassifications'!$G$9:$G$69,2)-SUMIFS('Sch 6 - Reclassifications'!$L$9:$L$69, 'Sch 6 - Reclassifications'!$J$9:$J$69, 'Sch 2 - MTS Expense'!$A30, 'Sch 6 - Reclassifications'!$K$9:$K$69, 2)</f>
        <v>0</v>
      </c>
      <c r="H30" s="239">
        <f>SUMIFS('Sch 7 - Adjustments'!$E$9:$E$39, 'Sch 7 - Adjustments'!$I$9:$I$39, 'Sch 2 - MTS Expense'!$A30, 'Sch 7 - Adjustments'!$H$9:$H$39, 2)</f>
        <v>0</v>
      </c>
      <c r="I30" s="266">
        <f t="shared" si="2"/>
        <v>0</v>
      </c>
    </row>
    <row r="31" spans="1:9" ht="20.25">
      <c r="A31" s="183"/>
      <c r="B31" s="646" t="s">
        <v>74</v>
      </c>
      <c r="C31" s="647"/>
      <c r="D31" s="209"/>
      <c r="E31" s="218">
        <f>SUM(E23:E30)</f>
        <v>53258904</v>
      </c>
      <c r="F31" s="218">
        <f>SUM(F23:F30)</f>
        <v>17867604.800000001</v>
      </c>
      <c r="G31" s="241">
        <f>SUM(G23:G30)</f>
        <v>0</v>
      </c>
      <c r="H31" s="241">
        <f>SUM(H23:H30)</f>
        <v>-3938633</v>
      </c>
      <c r="I31" s="242">
        <f>SUM(I23:I30)</f>
        <v>67187875.799999997</v>
      </c>
    </row>
    <row r="32" spans="1:9" ht="20.25">
      <c r="A32" s="183"/>
      <c r="B32" s="192"/>
      <c r="C32" s="193"/>
      <c r="D32" s="209"/>
      <c r="E32" s="218"/>
      <c r="F32" s="218"/>
      <c r="G32" s="241"/>
      <c r="H32" s="241"/>
      <c r="I32" s="242"/>
    </row>
    <row r="33" spans="1:9" ht="15.75">
      <c r="A33" s="183"/>
      <c r="B33" s="664" t="s">
        <v>75</v>
      </c>
      <c r="C33" s="665"/>
      <c r="D33" s="209"/>
      <c r="E33" s="220"/>
      <c r="F33" s="243"/>
      <c r="G33" s="243"/>
      <c r="H33" s="243"/>
      <c r="I33" s="244"/>
    </row>
    <row r="34" spans="1:9">
      <c r="A34" s="183">
        <v>19</v>
      </c>
      <c r="B34" s="650" t="s">
        <v>70</v>
      </c>
      <c r="C34" s="651"/>
      <c r="D34" s="233"/>
      <c r="E34" s="234">
        <v>0</v>
      </c>
      <c r="F34" s="235">
        <f>'Sch 4 - CRSB'!I46</f>
        <v>0</v>
      </c>
      <c r="G34" s="235">
        <f>SUMIFS('Sch 6 - Reclassifications'!$H$9:$H$69, 'Sch 6 - Reclassifications'!$F$9:$F$69, 'Sch 2 - MTS Expense'!$A34, 'Sch 6 - Reclassifications'!$G$9:$G$69,2)-SUMIFS('Sch 6 - Reclassifications'!$L$9:$L$69, 'Sch 6 - Reclassifications'!$J$9:$J$69, 'Sch 2 - MTS Expense'!$A34, 'Sch 6 - Reclassifications'!$K$9:$K$69, 2)</f>
        <v>0</v>
      </c>
      <c r="H34" s="235">
        <f>SUMIFS('Sch 7 - Adjustments'!$E$9:$E$39, 'Sch 7 - Adjustments'!$I$9:$I$39, 'Sch 2 - MTS Expense'!$A34, 'Sch 7 - Adjustments'!$H$9:$H$39, 2)</f>
        <v>0</v>
      </c>
      <c r="I34" s="228">
        <f>SUM(E34:H34)</f>
        <v>0</v>
      </c>
    </row>
    <row r="35" spans="1:9">
      <c r="A35" s="183">
        <v>20</v>
      </c>
      <c r="B35" s="650" t="s">
        <v>71</v>
      </c>
      <c r="C35" s="651"/>
      <c r="D35" s="233"/>
      <c r="E35" s="236">
        <v>0</v>
      </c>
      <c r="F35" s="237">
        <f>'Sch 4 - CRSB'!I47</f>
        <v>0</v>
      </c>
      <c r="G35" s="237">
        <f>SUMIFS('Sch 6 - Reclassifications'!$H$9:$H$69, 'Sch 6 - Reclassifications'!$F$9:$F$69, 'Sch 2 - MTS Expense'!$A35, 'Sch 6 - Reclassifications'!$G$9:$G$69,2)-SUMIFS('Sch 6 - Reclassifications'!$L$9:$L$69, 'Sch 6 - Reclassifications'!$J$9:$J$69, 'Sch 2 - MTS Expense'!$A35, 'Sch 6 - Reclassifications'!$K$9:$K$69, 2)</f>
        <v>0</v>
      </c>
      <c r="H35" s="237">
        <f>SUMIFS('Sch 7 - Adjustments'!$E$9:$E$39, 'Sch 7 - Adjustments'!$I$9:$I$39, 'Sch 2 - MTS Expense'!$A35, 'Sch 7 - Adjustments'!$H$9:$H$39, 2)</f>
        <v>0</v>
      </c>
      <c r="I35" s="227">
        <f>SUM(E35:H35)</f>
        <v>0</v>
      </c>
    </row>
    <row r="36" spans="1:9">
      <c r="A36" s="183">
        <v>21</v>
      </c>
      <c r="B36" s="650" t="s">
        <v>72</v>
      </c>
      <c r="C36" s="651"/>
      <c r="D36" s="233"/>
      <c r="E36" s="236">
        <v>0</v>
      </c>
      <c r="F36" s="237">
        <f>'Sch 4 - CRSB'!I48</f>
        <v>0</v>
      </c>
      <c r="G36" s="237">
        <f>SUMIFS('Sch 6 - Reclassifications'!$H$9:$H$69, 'Sch 6 - Reclassifications'!$F$9:$F$69, 'Sch 2 - MTS Expense'!$A36, 'Sch 6 - Reclassifications'!$G$9:$G$69,2)-SUMIFS('Sch 6 - Reclassifications'!$L$9:$L$69, 'Sch 6 - Reclassifications'!$J$9:$J$69, 'Sch 2 - MTS Expense'!$A36, 'Sch 6 - Reclassifications'!$K$9:$K$69, 2)</f>
        <v>0</v>
      </c>
      <c r="H36" s="237">
        <f>SUMIFS('Sch 7 - Adjustments'!$E$9:$E$39, 'Sch 7 - Adjustments'!$I$9:$I$39, 'Sch 2 - MTS Expense'!$A36, 'Sch 7 - Adjustments'!$H$9:$H$39, 2)</f>
        <v>0</v>
      </c>
      <c r="I36" s="227">
        <f t="shared" ref="I36:I41" si="3">SUM(E36:H36)</f>
        <v>0</v>
      </c>
    </row>
    <row r="37" spans="1:9">
      <c r="A37" s="183">
        <v>22</v>
      </c>
      <c r="B37" s="650" t="s">
        <v>73</v>
      </c>
      <c r="C37" s="651"/>
      <c r="D37" s="233"/>
      <c r="E37" s="236">
        <v>24820067</v>
      </c>
      <c r="F37" s="237">
        <f>'Sch 4 - CRSB'!I49</f>
        <v>0</v>
      </c>
      <c r="G37" s="237">
        <f>SUMIFS('Sch 6 - Reclassifications'!$H$9:$H$69, 'Sch 6 - Reclassifications'!$F$9:$F$69, 'Sch 2 - MTS Expense'!$A37, 'Sch 6 - Reclassifications'!$G$9:$G$69,2)-SUMIFS('Sch 6 - Reclassifications'!$L$9:$L$69, 'Sch 6 - Reclassifications'!$J$9:$J$69, 'Sch 2 - MTS Expense'!$A37, 'Sch 6 - Reclassifications'!$K$9:$K$69, 2)</f>
        <v>0</v>
      </c>
      <c r="H37" s="237">
        <f>SUMIFS('Sch 7 - Adjustments'!$E$9:$E$39, 'Sch 7 - Adjustments'!$I$9:$I$39, 'Sch 2 - MTS Expense'!$A37, 'Sch 7 - Adjustments'!$H$9:$H$39, 2)</f>
        <v>-1513437</v>
      </c>
      <c r="I37" s="227">
        <f t="shared" si="3"/>
        <v>23306630</v>
      </c>
    </row>
    <row r="38" spans="1:9">
      <c r="A38" s="183">
        <v>23</v>
      </c>
      <c r="B38" s="654" t="s">
        <v>323</v>
      </c>
      <c r="C38" s="655"/>
      <c r="D38" s="233"/>
      <c r="E38" s="236">
        <v>0</v>
      </c>
      <c r="F38" s="237">
        <f>'Sch 4 - CRSB'!I50</f>
        <v>5526965.6000000006</v>
      </c>
      <c r="G38" s="237">
        <f>SUMIFS('Sch 6 - Reclassifications'!$H$9:$H$69, 'Sch 6 - Reclassifications'!$F$9:$F$69, 'Sch 2 - MTS Expense'!$A38, 'Sch 6 - Reclassifications'!$G$9:$G$69,2)-SUMIFS('Sch 6 - Reclassifications'!$L$9:$L$69, 'Sch 6 - Reclassifications'!$J$9:$J$69, 'Sch 2 - MTS Expense'!$A38, 'Sch 6 - Reclassifications'!$K$9:$K$69, 2)</f>
        <v>0</v>
      </c>
      <c r="H38" s="237">
        <f>SUMIFS('Sch 7 - Adjustments'!$E$9:$E$39, 'Sch 7 - Adjustments'!$I$9:$I$39, 'Sch 2 - MTS Expense'!$A38, 'Sch 7 - Adjustments'!$H$9:$H$39, 2)</f>
        <v>0</v>
      </c>
      <c r="I38" s="227">
        <f t="shared" si="3"/>
        <v>5526965.6000000006</v>
      </c>
    </row>
    <row r="39" spans="1:9">
      <c r="A39" s="183">
        <v>24</v>
      </c>
      <c r="B39" s="654" t="s">
        <v>289</v>
      </c>
      <c r="C39" s="655"/>
      <c r="D39" s="233"/>
      <c r="E39" s="236">
        <v>0</v>
      </c>
      <c r="F39" s="237">
        <f>'Sch 4 - CRSB'!I51</f>
        <v>0</v>
      </c>
      <c r="G39" s="237">
        <f>SUMIFS('Sch 6 - Reclassifications'!$H$9:$H$69, 'Sch 6 - Reclassifications'!$F$9:$F$69, 'Sch 2 - MTS Expense'!$A39, 'Sch 6 - Reclassifications'!$G$9:$G$69,2)-SUMIFS('Sch 6 - Reclassifications'!$L$9:$L$69, 'Sch 6 - Reclassifications'!$J$9:$J$69, 'Sch 2 - MTS Expense'!$A39, 'Sch 6 - Reclassifications'!$K$9:$K$69, 2)</f>
        <v>0</v>
      </c>
      <c r="H39" s="237">
        <f>SUMIFS('Sch 7 - Adjustments'!$E$9:$E$39, 'Sch 7 - Adjustments'!$I$9:$I$39, 'Sch 2 - MTS Expense'!$A39, 'Sch 7 - Adjustments'!$H$9:$H$39, 2)</f>
        <v>0</v>
      </c>
      <c r="I39" s="227">
        <f t="shared" si="3"/>
        <v>0</v>
      </c>
    </row>
    <row r="40" spans="1:9">
      <c r="A40" s="183">
        <v>25</v>
      </c>
      <c r="B40" s="654" t="s">
        <v>289</v>
      </c>
      <c r="C40" s="655"/>
      <c r="D40" s="233"/>
      <c r="E40" s="236">
        <v>0</v>
      </c>
      <c r="F40" s="237">
        <f>'Sch 4 - CRSB'!I52</f>
        <v>0</v>
      </c>
      <c r="G40" s="237">
        <f>SUMIFS('Sch 6 - Reclassifications'!$H$9:$H$69, 'Sch 6 - Reclassifications'!$F$9:$F$69, 'Sch 2 - MTS Expense'!$A40, 'Sch 6 - Reclassifications'!$G$9:$G$69,2)-SUMIFS('Sch 6 - Reclassifications'!$L$9:$L$69, 'Sch 6 - Reclassifications'!$J$9:$J$69, 'Sch 2 - MTS Expense'!$A40, 'Sch 6 - Reclassifications'!$K$9:$K$69, 2)</f>
        <v>0</v>
      </c>
      <c r="H40" s="237">
        <f>SUMIFS('Sch 7 - Adjustments'!$E$9:$E$39, 'Sch 7 - Adjustments'!$I$9:$I$39, 'Sch 2 - MTS Expense'!$A40, 'Sch 7 - Adjustments'!$H$9:$H$39, 2)</f>
        <v>0</v>
      </c>
      <c r="I40" s="227">
        <f t="shared" si="3"/>
        <v>0</v>
      </c>
    </row>
    <row r="41" spans="1:9" ht="17.25">
      <c r="A41" s="183">
        <v>26</v>
      </c>
      <c r="B41" s="654" t="s">
        <v>289</v>
      </c>
      <c r="C41" s="655"/>
      <c r="D41" s="233"/>
      <c r="E41" s="238">
        <v>0</v>
      </c>
      <c r="F41" s="239">
        <f>'Sch 4 - CRSB'!I53</f>
        <v>0</v>
      </c>
      <c r="G41" s="239">
        <f>SUMIFS('Sch 6 - Reclassifications'!$H$9:$H$69, 'Sch 6 - Reclassifications'!$F$9:$F$69, 'Sch 2 - MTS Expense'!$A41, 'Sch 6 - Reclassifications'!$G$9:$G$69,2)-SUMIFS('Sch 6 - Reclassifications'!$L$9:$L$69, 'Sch 6 - Reclassifications'!$J$9:$J$69, 'Sch 2 - MTS Expense'!$A41, 'Sch 6 - Reclassifications'!$K$9:$K$69, 2)</f>
        <v>0</v>
      </c>
      <c r="H41" s="229">
        <f>SUMIFS('Sch 7 - Adjustments'!$E$9:$E$39, 'Sch 7 - Adjustments'!$I$9:$I$39, 'Sch 2 - MTS Expense'!$A41, 'Sch 7 - Adjustments'!$H$9:$H$39, 2)</f>
        <v>0</v>
      </c>
      <c r="I41" s="229">
        <f t="shared" si="3"/>
        <v>0</v>
      </c>
    </row>
    <row r="42" spans="1:9" ht="20.25">
      <c r="A42" s="183"/>
      <c r="B42" s="646" t="s">
        <v>76</v>
      </c>
      <c r="C42" s="647"/>
      <c r="D42" s="209"/>
      <c r="E42" s="218">
        <f>SUM(E34:E41)</f>
        <v>24820067</v>
      </c>
      <c r="F42" s="218">
        <f t="shared" ref="F42:I42" si="4">SUM(F34:F41)</f>
        <v>5526965.6000000006</v>
      </c>
      <c r="G42" s="218">
        <f t="shared" si="4"/>
        <v>0</v>
      </c>
      <c r="H42" s="218">
        <f t="shared" si="4"/>
        <v>-1513437</v>
      </c>
      <c r="I42" s="242">
        <f t="shared" si="4"/>
        <v>28833595.600000001</v>
      </c>
    </row>
    <row r="43" spans="1:9" ht="18">
      <c r="A43" s="52"/>
      <c r="B43" s="662" t="s">
        <v>77</v>
      </c>
      <c r="C43" s="663"/>
      <c r="D43" s="223"/>
      <c r="E43" s="216">
        <f>E31+E42</f>
        <v>78078971</v>
      </c>
      <c r="F43" s="216">
        <f t="shared" ref="F43:I43" si="5">F31+F42</f>
        <v>23394570.400000002</v>
      </c>
      <c r="G43" s="216">
        <f t="shared" si="5"/>
        <v>0</v>
      </c>
      <c r="H43" s="216">
        <f t="shared" si="5"/>
        <v>-5452070</v>
      </c>
      <c r="I43" s="240">
        <f t="shared" si="5"/>
        <v>96021471.400000006</v>
      </c>
    </row>
    <row r="44" spans="1:9" ht="15.75">
      <c r="A44" s="183"/>
      <c r="B44" s="656"/>
      <c r="C44" s="657"/>
      <c r="D44" s="223"/>
      <c r="E44" s="220"/>
      <c r="F44" s="220"/>
      <c r="G44" s="243"/>
      <c r="H44" s="243"/>
      <c r="I44" s="244"/>
    </row>
    <row r="45" spans="1:9" ht="17.25">
      <c r="A45" s="183"/>
      <c r="B45" s="644" t="s">
        <v>78</v>
      </c>
      <c r="C45" s="645"/>
      <c r="D45" s="224"/>
      <c r="E45" s="225">
        <f>E43+E20</f>
        <v>78349475</v>
      </c>
      <c r="F45" s="225">
        <f t="shared" ref="F45:I45" si="6">F43+F20</f>
        <v>44114403.989090912</v>
      </c>
      <c r="G45" s="225">
        <f t="shared" si="6"/>
        <v>0</v>
      </c>
      <c r="H45" s="225">
        <f t="shared" si="6"/>
        <v>-5452070</v>
      </c>
      <c r="I45" s="231">
        <f t="shared" si="6"/>
        <v>117011808.98909092</v>
      </c>
    </row>
    <row r="46" spans="1:9">
      <c r="A46" s="183"/>
      <c r="B46" s="650"/>
      <c r="C46" s="651"/>
      <c r="D46" s="209"/>
      <c r="E46" s="212"/>
      <c r="F46" s="237"/>
      <c r="G46" s="237"/>
      <c r="H46" s="237"/>
      <c r="I46" s="227"/>
    </row>
    <row r="47" spans="1:9" ht="15.75">
      <c r="A47" s="183"/>
      <c r="B47" s="664" t="s">
        <v>79</v>
      </c>
      <c r="C47" s="665"/>
      <c r="D47" s="209"/>
      <c r="E47" s="212"/>
      <c r="F47" s="237"/>
      <c r="G47" s="237"/>
      <c r="H47" s="237"/>
      <c r="I47" s="227"/>
    </row>
    <row r="48" spans="1:9">
      <c r="A48" s="183">
        <v>27</v>
      </c>
      <c r="B48" s="650" t="s">
        <v>80</v>
      </c>
      <c r="C48" s="651"/>
      <c r="D48" s="233"/>
      <c r="E48" s="234">
        <v>0</v>
      </c>
      <c r="F48" s="246"/>
      <c r="G48" s="235">
        <f>SUMIFS('Sch 6 - Reclassifications'!$H$9:$H$69, 'Sch 6 - Reclassifications'!$F$9:$F$69, 'Sch 2 - MTS Expense'!$A48, 'Sch 6 - Reclassifications'!$G$9:$G$69,2)-SUMIFS('Sch 6 - Reclassifications'!$L$9:$L$69, 'Sch 6 - Reclassifications'!$J$9:$J$69, 'Sch 2 - MTS Expense'!$A48, 'Sch 6 - Reclassifications'!$K$9:$K$69, 2)</f>
        <v>0</v>
      </c>
      <c r="H48" s="235">
        <f>SUMIFS('Sch 7 - Adjustments'!$E$9:$E$39, 'Sch 7 - Adjustments'!$I$9:$I$39, 'Sch 2 - MTS Expense'!$A48, 'Sch 7 - Adjustments'!$H$9:$H$39, 2)</f>
        <v>0</v>
      </c>
      <c r="I48" s="228">
        <f>SUM(E48:H48)</f>
        <v>0</v>
      </c>
    </row>
    <row r="49" spans="1:9">
      <c r="A49" s="183">
        <v>28</v>
      </c>
      <c r="B49" s="650" t="s">
        <v>81</v>
      </c>
      <c r="C49" s="651"/>
      <c r="D49" s="233"/>
      <c r="E49" s="236">
        <v>0</v>
      </c>
      <c r="F49" s="247"/>
      <c r="G49" s="237">
        <f>SUMIFS('Sch 6 - Reclassifications'!$H$9:$H$69, 'Sch 6 - Reclassifications'!$F$9:$F$69, 'Sch 2 - MTS Expense'!$A49, 'Sch 6 - Reclassifications'!$G$9:$G$69,2)-SUMIFS('Sch 6 - Reclassifications'!$L$9:$L$69, 'Sch 6 - Reclassifications'!$J$9:$J$69, 'Sch 2 - MTS Expense'!$A49, 'Sch 6 - Reclassifications'!$K$9:$K$69, 2)</f>
        <v>0</v>
      </c>
      <c r="H49" s="237">
        <f>SUMIFS('Sch 7 - Adjustments'!$E$9:$E$39, 'Sch 7 - Adjustments'!$I$9:$I$39, 'Sch 2 - MTS Expense'!$A49, 'Sch 7 - Adjustments'!$H$9:$H$39, 2)</f>
        <v>0</v>
      </c>
      <c r="I49" s="227">
        <f>SUM(E49:H49)</f>
        <v>0</v>
      </c>
    </row>
    <row r="50" spans="1:9">
      <c r="A50" s="183">
        <v>29</v>
      </c>
      <c r="B50" s="650" t="s">
        <v>82</v>
      </c>
      <c r="C50" s="651"/>
      <c r="D50" s="233"/>
      <c r="E50" s="236">
        <v>0</v>
      </c>
      <c r="F50" s="247"/>
      <c r="G50" s="237">
        <f>SUMIFS('Sch 6 - Reclassifications'!$H$9:$H$69, 'Sch 6 - Reclassifications'!$F$9:$F$69, 'Sch 2 - MTS Expense'!$A50, 'Sch 6 - Reclassifications'!$G$9:$G$69,2)-SUMIFS('Sch 6 - Reclassifications'!$L$9:$L$69, 'Sch 6 - Reclassifications'!$J$9:$J$69, 'Sch 2 - MTS Expense'!$A50, 'Sch 6 - Reclassifications'!$K$9:$K$69, 2)</f>
        <v>0</v>
      </c>
      <c r="H50" s="237">
        <f>SUMIFS('Sch 7 - Adjustments'!$E$9:$E$39, 'Sch 7 - Adjustments'!$I$9:$I$39, 'Sch 2 - MTS Expense'!$A50, 'Sch 7 - Adjustments'!$H$9:$H$39, 2)</f>
        <v>0</v>
      </c>
      <c r="I50" s="227">
        <f t="shared" ref="I50:I78" si="7">SUM(E50:H50)</f>
        <v>0</v>
      </c>
    </row>
    <row r="51" spans="1:9">
      <c r="A51" s="183">
        <v>30</v>
      </c>
      <c r="B51" s="650" t="s">
        <v>83</v>
      </c>
      <c r="C51" s="651"/>
      <c r="D51" s="233"/>
      <c r="E51" s="236">
        <v>0</v>
      </c>
      <c r="F51" s="247"/>
      <c r="G51" s="237">
        <f>SUMIFS('Sch 6 - Reclassifications'!$H$9:$H$69, 'Sch 6 - Reclassifications'!$F$9:$F$69, 'Sch 2 - MTS Expense'!$A51, 'Sch 6 - Reclassifications'!$G$9:$G$69,2)-SUMIFS('Sch 6 - Reclassifications'!$L$9:$L$69, 'Sch 6 - Reclassifications'!$J$9:$J$69, 'Sch 2 - MTS Expense'!$A51, 'Sch 6 - Reclassifications'!$K$9:$K$69, 2)</f>
        <v>0</v>
      </c>
      <c r="H51" s="237">
        <f>SUMIFS('Sch 7 - Adjustments'!$E$9:$E$39, 'Sch 7 - Adjustments'!$I$9:$I$39, 'Sch 2 - MTS Expense'!$A51, 'Sch 7 - Adjustments'!$H$9:$H$39, 2)</f>
        <v>0</v>
      </c>
      <c r="I51" s="227">
        <f t="shared" si="7"/>
        <v>0</v>
      </c>
    </row>
    <row r="52" spans="1:9">
      <c r="A52" s="183">
        <v>31</v>
      </c>
      <c r="B52" s="650" t="s">
        <v>84</v>
      </c>
      <c r="C52" s="651"/>
      <c r="D52" s="233"/>
      <c r="E52" s="236">
        <v>0</v>
      </c>
      <c r="F52" s="247"/>
      <c r="G52" s="237">
        <f>SUMIFS('Sch 6 - Reclassifications'!$H$9:$H$69, 'Sch 6 - Reclassifications'!$F$9:$F$69, 'Sch 2 - MTS Expense'!$A52, 'Sch 6 - Reclassifications'!$G$9:$G$69,2)-SUMIFS('Sch 6 - Reclassifications'!$L$9:$L$69, 'Sch 6 - Reclassifications'!$J$9:$J$69, 'Sch 2 - MTS Expense'!$A52, 'Sch 6 - Reclassifications'!$K$9:$K$69, 2)</f>
        <v>0</v>
      </c>
      <c r="H52" s="237">
        <f>SUMIFS('Sch 7 - Adjustments'!$E$9:$E$39, 'Sch 7 - Adjustments'!$I$9:$I$39, 'Sch 2 - MTS Expense'!$A52, 'Sch 7 - Adjustments'!$H$9:$H$39, 2)</f>
        <v>0</v>
      </c>
      <c r="I52" s="227">
        <f t="shared" si="7"/>
        <v>0</v>
      </c>
    </row>
    <row r="53" spans="1:9">
      <c r="A53" s="183">
        <v>32</v>
      </c>
      <c r="B53" s="650" t="s">
        <v>85</v>
      </c>
      <c r="C53" s="651"/>
      <c r="D53" s="233"/>
      <c r="E53" s="236">
        <v>1094008</v>
      </c>
      <c r="F53" s="247"/>
      <c r="G53" s="237">
        <f>SUMIFS('Sch 6 - Reclassifications'!$H$9:$H$69, 'Sch 6 - Reclassifications'!$F$9:$F$69, 'Sch 2 - MTS Expense'!$A53, 'Sch 6 - Reclassifications'!$G$9:$G$69,2)-SUMIFS('Sch 6 - Reclassifications'!$L$9:$L$69, 'Sch 6 - Reclassifications'!$J$9:$J$69, 'Sch 2 - MTS Expense'!$A53, 'Sch 6 - Reclassifications'!$K$9:$K$69, 2)</f>
        <v>0</v>
      </c>
      <c r="H53" s="237">
        <f>SUMIFS('Sch 7 - Adjustments'!$E$9:$E$39, 'Sch 7 - Adjustments'!$I$9:$I$39, 'Sch 2 - MTS Expense'!$A53, 'Sch 7 - Adjustments'!$H$9:$H$39, 2)</f>
        <v>0</v>
      </c>
      <c r="I53" s="227">
        <f t="shared" si="7"/>
        <v>1094008</v>
      </c>
    </row>
    <row r="54" spans="1:9">
      <c r="A54" s="183">
        <v>33</v>
      </c>
      <c r="B54" s="650" t="s">
        <v>86</v>
      </c>
      <c r="C54" s="651"/>
      <c r="D54" s="233"/>
      <c r="E54" s="236">
        <v>38</v>
      </c>
      <c r="F54" s="247"/>
      <c r="G54" s="237">
        <f>SUMIFS('Sch 6 - Reclassifications'!$H$9:$H$69, 'Sch 6 - Reclassifications'!$F$9:$F$69, 'Sch 2 - MTS Expense'!$A54, 'Sch 6 - Reclassifications'!$G$9:$G$69,2)-SUMIFS('Sch 6 - Reclassifications'!$L$9:$L$69, 'Sch 6 - Reclassifications'!$J$9:$J$69, 'Sch 2 - MTS Expense'!$A54, 'Sch 6 - Reclassifications'!$K$9:$K$69, 2)</f>
        <v>0</v>
      </c>
      <c r="H54" s="237">
        <f>SUMIFS('Sch 7 - Adjustments'!$E$9:$E$39, 'Sch 7 - Adjustments'!$I$9:$I$39, 'Sch 2 - MTS Expense'!$A54, 'Sch 7 - Adjustments'!$H$9:$H$39, 2)</f>
        <v>0</v>
      </c>
      <c r="I54" s="227">
        <f t="shared" si="7"/>
        <v>38</v>
      </c>
    </row>
    <row r="55" spans="1:9">
      <c r="A55" s="183">
        <v>34</v>
      </c>
      <c r="B55" s="650" t="s">
        <v>87</v>
      </c>
      <c r="C55" s="651"/>
      <c r="D55" s="233"/>
      <c r="E55" s="236">
        <v>572</v>
      </c>
      <c r="F55" s="247"/>
      <c r="G55" s="237">
        <f>SUMIFS('Sch 6 - Reclassifications'!$H$9:$H$69, 'Sch 6 - Reclassifications'!$F$9:$F$69, 'Sch 2 - MTS Expense'!$A55, 'Sch 6 - Reclassifications'!$G$9:$G$69,2)-SUMIFS('Sch 6 - Reclassifications'!$L$9:$L$69, 'Sch 6 - Reclassifications'!$J$9:$J$69, 'Sch 2 - MTS Expense'!$A55, 'Sch 6 - Reclassifications'!$K$9:$K$69, 2)</f>
        <v>0</v>
      </c>
      <c r="H55" s="237">
        <f>SUMIFS('Sch 7 - Adjustments'!$E$9:$E$39, 'Sch 7 - Adjustments'!$I$9:$I$39, 'Sch 2 - MTS Expense'!$A55, 'Sch 7 - Adjustments'!$H$9:$H$39, 2)</f>
        <v>0</v>
      </c>
      <c r="I55" s="227">
        <f t="shared" si="7"/>
        <v>572</v>
      </c>
    </row>
    <row r="56" spans="1:9">
      <c r="A56" s="183">
        <v>35</v>
      </c>
      <c r="B56" s="650" t="s">
        <v>88</v>
      </c>
      <c r="C56" s="651"/>
      <c r="D56" s="233"/>
      <c r="E56" s="236">
        <v>0</v>
      </c>
      <c r="F56" s="247"/>
      <c r="G56" s="237">
        <f>SUMIFS('Sch 6 - Reclassifications'!$H$9:$H$69, 'Sch 6 - Reclassifications'!$F$9:$F$69, 'Sch 2 - MTS Expense'!$A56, 'Sch 6 - Reclassifications'!$G$9:$G$69,2)-SUMIFS('Sch 6 - Reclassifications'!$L$9:$L$69, 'Sch 6 - Reclassifications'!$J$9:$J$69, 'Sch 2 - MTS Expense'!$A56, 'Sch 6 - Reclassifications'!$K$9:$K$69, 2)</f>
        <v>0</v>
      </c>
      <c r="H56" s="237">
        <f>SUMIFS('Sch 7 - Adjustments'!$E$9:$E$39, 'Sch 7 - Adjustments'!$I$9:$I$39, 'Sch 2 - MTS Expense'!$A56, 'Sch 7 - Adjustments'!$H$9:$H$39, 2)</f>
        <v>0</v>
      </c>
      <c r="I56" s="227">
        <f t="shared" si="7"/>
        <v>0</v>
      </c>
    </row>
    <row r="57" spans="1:9">
      <c r="A57" s="183">
        <v>36</v>
      </c>
      <c r="B57" s="650" t="s">
        <v>89</v>
      </c>
      <c r="C57" s="651"/>
      <c r="D57" s="233"/>
      <c r="E57" s="236">
        <v>268284</v>
      </c>
      <c r="F57" s="247"/>
      <c r="G57" s="237">
        <f>SUMIFS('Sch 6 - Reclassifications'!$H$9:$H$69, 'Sch 6 - Reclassifications'!$F$9:$F$69, 'Sch 2 - MTS Expense'!$A57, 'Sch 6 - Reclassifications'!$G$9:$G$69,2)-SUMIFS('Sch 6 - Reclassifications'!$L$9:$L$69, 'Sch 6 - Reclassifications'!$J$9:$J$69, 'Sch 2 - MTS Expense'!$A57, 'Sch 6 - Reclassifications'!$K$9:$K$69, 2)</f>
        <v>0</v>
      </c>
      <c r="H57" s="237">
        <f>SUMIFS('Sch 7 - Adjustments'!$E$9:$E$39, 'Sch 7 - Adjustments'!$I$9:$I$39, 'Sch 2 - MTS Expense'!$A57, 'Sch 7 - Adjustments'!$H$9:$H$39, 2)</f>
        <v>0</v>
      </c>
      <c r="I57" s="227">
        <f t="shared" si="7"/>
        <v>268284</v>
      </c>
    </row>
    <row r="58" spans="1:9">
      <c r="A58" s="183">
        <v>37</v>
      </c>
      <c r="B58" s="650" t="s">
        <v>90</v>
      </c>
      <c r="C58" s="651"/>
      <c r="D58" s="233"/>
      <c r="E58" s="236">
        <v>0</v>
      </c>
      <c r="F58" s="247"/>
      <c r="G58" s="237">
        <f>SUMIFS('Sch 6 - Reclassifications'!$H$9:$H$69, 'Sch 6 - Reclassifications'!$F$9:$F$69, 'Sch 2 - MTS Expense'!$A58, 'Sch 6 - Reclassifications'!$G$9:$G$69,2)-SUMIFS('Sch 6 - Reclassifications'!$L$9:$L$69, 'Sch 6 - Reclassifications'!$J$9:$J$69, 'Sch 2 - MTS Expense'!$A58, 'Sch 6 - Reclassifications'!$K$9:$K$69, 2)</f>
        <v>0</v>
      </c>
      <c r="H58" s="237">
        <f>SUMIFS('Sch 7 - Adjustments'!$E$9:$E$39, 'Sch 7 - Adjustments'!$I$9:$I$39, 'Sch 2 - MTS Expense'!$A58, 'Sch 7 - Adjustments'!$H$9:$H$39, 2)</f>
        <v>0</v>
      </c>
      <c r="I58" s="227">
        <f t="shared" si="7"/>
        <v>0</v>
      </c>
    </row>
    <row r="59" spans="1:9">
      <c r="A59" s="183">
        <v>38</v>
      </c>
      <c r="B59" s="650" t="s">
        <v>91</v>
      </c>
      <c r="C59" s="651"/>
      <c r="D59" s="233"/>
      <c r="E59" s="236">
        <v>65851</v>
      </c>
      <c r="F59" s="247"/>
      <c r="G59" s="237">
        <f>SUMIFS('Sch 6 - Reclassifications'!$H$9:$H$69, 'Sch 6 - Reclassifications'!$F$9:$F$69, 'Sch 2 - MTS Expense'!$A59, 'Sch 6 - Reclassifications'!$G$9:$G$69,2)-SUMIFS('Sch 6 - Reclassifications'!$L$9:$L$69, 'Sch 6 - Reclassifications'!$J$9:$J$69, 'Sch 2 - MTS Expense'!$A59, 'Sch 6 - Reclassifications'!$K$9:$K$69, 2)</f>
        <v>0</v>
      </c>
      <c r="H59" s="237">
        <f>SUMIFS('Sch 7 - Adjustments'!$E$9:$E$39, 'Sch 7 - Adjustments'!$I$9:$I$39, 'Sch 2 - MTS Expense'!$A59, 'Sch 7 - Adjustments'!$H$9:$H$39, 2)</f>
        <v>0</v>
      </c>
      <c r="I59" s="227">
        <f t="shared" si="7"/>
        <v>65851</v>
      </c>
    </row>
    <row r="60" spans="1:9">
      <c r="A60" s="183">
        <v>39</v>
      </c>
      <c r="B60" s="650" t="s">
        <v>92</v>
      </c>
      <c r="C60" s="651"/>
      <c r="D60" s="233"/>
      <c r="E60" s="236">
        <v>0</v>
      </c>
      <c r="F60" s="247"/>
      <c r="G60" s="237">
        <f>SUMIFS('Sch 6 - Reclassifications'!$H$9:$H$69, 'Sch 6 - Reclassifications'!$F$9:$F$69, 'Sch 2 - MTS Expense'!$A60, 'Sch 6 - Reclassifications'!$G$9:$G$69,2)-SUMIFS('Sch 6 - Reclassifications'!$L$9:$L$69, 'Sch 6 - Reclassifications'!$J$9:$J$69, 'Sch 2 - MTS Expense'!$A60, 'Sch 6 - Reclassifications'!$K$9:$K$69, 2)</f>
        <v>0</v>
      </c>
      <c r="H60" s="237">
        <f>SUMIFS('Sch 7 - Adjustments'!$E$9:$E$39, 'Sch 7 - Adjustments'!$I$9:$I$39, 'Sch 2 - MTS Expense'!$A60, 'Sch 7 - Adjustments'!$H$9:$H$39, 2)</f>
        <v>0</v>
      </c>
      <c r="I60" s="227">
        <f t="shared" si="7"/>
        <v>0</v>
      </c>
    </row>
    <row r="61" spans="1:9">
      <c r="A61" s="183">
        <v>40</v>
      </c>
      <c r="B61" s="650" t="s">
        <v>93</v>
      </c>
      <c r="C61" s="651"/>
      <c r="D61" s="233"/>
      <c r="E61" s="236">
        <v>61775</v>
      </c>
      <c r="F61" s="247"/>
      <c r="G61" s="237">
        <f>SUMIFS('Sch 6 - Reclassifications'!$H$9:$H$69, 'Sch 6 - Reclassifications'!$F$9:$F$69, 'Sch 2 - MTS Expense'!$A61, 'Sch 6 - Reclassifications'!$G$9:$G$69,2)-SUMIFS('Sch 6 - Reclassifications'!$L$9:$L$69, 'Sch 6 - Reclassifications'!$J$9:$J$69, 'Sch 2 - MTS Expense'!$A61, 'Sch 6 - Reclassifications'!$K$9:$K$69, 2)</f>
        <v>0</v>
      </c>
      <c r="H61" s="237">
        <f>SUMIFS('Sch 7 - Adjustments'!$E$9:$E$39, 'Sch 7 - Adjustments'!$I$9:$I$39, 'Sch 2 - MTS Expense'!$A61, 'Sch 7 - Adjustments'!$H$9:$H$39, 2)</f>
        <v>0</v>
      </c>
      <c r="I61" s="227">
        <f t="shared" si="7"/>
        <v>61775</v>
      </c>
    </row>
    <row r="62" spans="1:9">
      <c r="A62" s="183">
        <v>41</v>
      </c>
      <c r="B62" s="650" t="s">
        <v>94</v>
      </c>
      <c r="C62" s="651"/>
      <c r="D62" s="233"/>
      <c r="E62" s="236">
        <v>837905</v>
      </c>
      <c r="F62" s="247"/>
      <c r="G62" s="237">
        <f>SUMIFS('Sch 6 - Reclassifications'!$H$9:$H$69, 'Sch 6 - Reclassifications'!$F$9:$F$69, 'Sch 2 - MTS Expense'!$A62, 'Sch 6 - Reclassifications'!$G$9:$G$69,2)-SUMIFS('Sch 6 - Reclassifications'!$L$9:$L$69, 'Sch 6 - Reclassifications'!$J$9:$J$69, 'Sch 2 - MTS Expense'!$A62, 'Sch 6 - Reclassifications'!$K$9:$K$69, 2)</f>
        <v>0</v>
      </c>
      <c r="H62" s="237">
        <f>SUMIFS('Sch 7 - Adjustments'!$E$9:$E$39, 'Sch 7 - Adjustments'!$I$9:$I$39, 'Sch 2 - MTS Expense'!$A62, 'Sch 7 - Adjustments'!$H$9:$H$39, 2)</f>
        <v>0</v>
      </c>
      <c r="I62" s="227">
        <f t="shared" si="7"/>
        <v>837905</v>
      </c>
    </row>
    <row r="63" spans="1:9">
      <c r="A63" s="183">
        <v>42</v>
      </c>
      <c r="B63" s="650" t="s">
        <v>95</v>
      </c>
      <c r="C63" s="651"/>
      <c r="D63" s="233"/>
      <c r="E63" s="236">
        <v>358275</v>
      </c>
      <c r="F63" s="247"/>
      <c r="G63" s="237">
        <f>SUMIFS('Sch 6 - Reclassifications'!$H$9:$H$69, 'Sch 6 - Reclassifications'!$F$9:$F$69, 'Sch 2 - MTS Expense'!$A63, 'Sch 6 - Reclassifications'!$G$9:$G$69,2)-SUMIFS('Sch 6 - Reclassifications'!$L$9:$L$69, 'Sch 6 - Reclassifications'!$J$9:$J$69, 'Sch 2 - MTS Expense'!$A63, 'Sch 6 - Reclassifications'!$K$9:$K$69, 2)</f>
        <v>0</v>
      </c>
      <c r="H63" s="237">
        <f>SUMIFS('Sch 7 - Adjustments'!$E$9:$E$39, 'Sch 7 - Adjustments'!$I$9:$I$39, 'Sch 2 - MTS Expense'!$A63, 'Sch 7 - Adjustments'!$H$9:$H$39, 2)</f>
        <v>0</v>
      </c>
      <c r="I63" s="227">
        <f t="shared" si="7"/>
        <v>358275</v>
      </c>
    </row>
    <row r="64" spans="1:9">
      <c r="A64" s="183">
        <v>43</v>
      </c>
      <c r="B64" s="650" t="s">
        <v>96</v>
      </c>
      <c r="C64" s="651"/>
      <c r="D64" s="233"/>
      <c r="E64" s="236">
        <v>35565</v>
      </c>
      <c r="F64" s="247"/>
      <c r="G64" s="237">
        <f>SUMIFS('Sch 6 - Reclassifications'!$H$9:$H$69, 'Sch 6 - Reclassifications'!$F$9:$F$69, 'Sch 2 - MTS Expense'!$A64, 'Sch 6 - Reclassifications'!$G$9:$G$69,2)-SUMIFS('Sch 6 - Reclassifications'!$L$9:$L$69, 'Sch 6 - Reclassifications'!$J$9:$J$69, 'Sch 2 - MTS Expense'!$A64, 'Sch 6 - Reclassifications'!$K$9:$K$69, 2)</f>
        <v>0</v>
      </c>
      <c r="H64" s="237">
        <f>SUMIFS('Sch 7 - Adjustments'!$E$9:$E$39, 'Sch 7 - Adjustments'!$I$9:$I$39, 'Sch 2 - MTS Expense'!$A64, 'Sch 7 - Adjustments'!$H$9:$H$39, 2)</f>
        <v>0</v>
      </c>
      <c r="I64" s="227">
        <f t="shared" si="7"/>
        <v>35565</v>
      </c>
    </row>
    <row r="65" spans="1:9">
      <c r="A65" s="183">
        <v>44</v>
      </c>
      <c r="B65" s="650" t="s">
        <v>97</v>
      </c>
      <c r="C65" s="651"/>
      <c r="D65" s="233"/>
      <c r="E65" s="236">
        <v>0</v>
      </c>
      <c r="F65" s="247"/>
      <c r="G65" s="237">
        <f>SUMIFS('Sch 6 - Reclassifications'!$H$9:$H$69, 'Sch 6 - Reclassifications'!$F$9:$F$69, 'Sch 2 - MTS Expense'!$A65, 'Sch 6 - Reclassifications'!$G$9:$G$69,2)-SUMIFS('Sch 6 - Reclassifications'!$L$9:$L$69, 'Sch 6 - Reclassifications'!$J$9:$J$69, 'Sch 2 - MTS Expense'!$A65, 'Sch 6 - Reclassifications'!$K$9:$K$69, 2)</f>
        <v>0</v>
      </c>
      <c r="H65" s="237">
        <f>SUMIFS('Sch 7 - Adjustments'!$E$9:$E$39, 'Sch 7 - Adjustments'!$I$9:$I$39, 'Sch 2 - MTS Expense'!$A65, 'Sch 7 - Adjustments'!$H$9:$H$39, 2)</f>
        <v>0</v>
      </c>
      <c r="I65" s="227">
        <f t="shared" si="7"/>
        <v>0</v>
      </c>
    </row>
    <row r="66" spans="1:9">
      <c r="A66" s="183">
        <v>45</v>
      </c>
      <c r="B66" s="650" t="s">
        <v>98</v>
      </c>
      <c r="C66" s="651"/>
      <c r="D66" s="233"/>
      <c r="E66" s="236">
        <v>529407</v>
      </c>
      <c r="F66" s="247"/>
      <c r="G66" s="237">
        <f>SUMIFS('Sch 6 - Reclassifications'!$H$9:$H$69, 'Sch 6 - Reclassifications'!$F$9:$F$69, 'Sch 2 - MTS Expense'!$A66, 'Sch 6 - Reclassifications'!$G$9:$G$69,2)-SUMIFS('Sch 6 - Reclassifications'!$L$9:$L$69, 'Sch 6 - Reclassifications'!$J$9:$J$69, 'Sch 2 - MTS Expense'!$A66, 'Sch 6 - Reclassifications'!$K$9:$K$69, 2)</f>
        <v>0</v>
      </c>
      <c r="H66" s="237">
        <f>SUMIFS('Sch 7 - Adjustments'!$E$9:$E$39, 'Sch 7 - Adjustments'!$I$9:$I$39, 'Sch 2 - MTS Expense'!$A66, 'Sch 7 - Adjustments'!$H$9:$H$39, 2)</f>
        <v>0</v>
      </c>
      <c r="I66" s="227">
        <f t="shared" si="7"/>
        <v>529407</v>
      </c>
    </row>
    <row r="67" spans="1:9">
      <c r="A67" s="183">
        <v>46</v>
      </c>
      <c r="B67" s="650" t="s">
        <v>99</v>
      </c>
      <c r="C67" s="651"/>
      <c r="D67" s="233"/>
      <c r="E67" s="236">
        <v>0</v>
      </c>
      <c r="F67" s="247"/>
      <c r="G67" s="237">
        <f>SUMIFS('Sch 6 - Reclassifications'!$H$9:$H$69, 'Sch 6 - Reclassifications'!$F$9:$F$69, 'Sch 2 - MTS Expense'!$A67, 'Sch 6 - Reclassifications'!$G$9:$G$69,2)-SUMIFS('Sch 6 - Reclassifications'!$L$9:$L$69, 'Sch 6 - Reclassifications'!$J$9:$J$69, 'Sch 2 - MTS Expense'!$A67, 'Sch 6 - Reclassifications'!$K$9:$K$69, 2)</f>
        <v>0</v>
      </c>
      <c r="H67" s="237">
        <f>SUMIFS('Sch 7 - Adjustments'!$E$9:$E$39, 'Sch 7 - Adjustments'!$I$9:$I$39, 'Sch 2 - MTS Expense'!$A67, 'Sch 7 - Adjustments'!$H$9:$H$39, 2)</f>
        <v>0</v>
      </c>
      <c r="I67" s="227">
        <f t="shared" si="7"/>
        <v>0</v>
      </c>
    </row>
    <row r="68" spans="1:9">
      <c r="A68" s="183">
        <v>47</v>
      </c>
      <c r="B68" s="650" t="s">
        <v>100</v>
      </c>
      <c r="C68" s="651"/>
      <c r="D68" s="233"/>
      <c r="E68" s="236">
        <v>0</v>
      </c>
      <c r="F68" s="247"/>
      <c r="G68" s="237">
        <f>SUMIFS('Sch 6 - Reclassifications'!$H$9:$H$69, 'Sch 6 - Reclassifications'!$F$9:$F$69, 'Sch 2 - MTS Expense'!$A68, 'Sch 6 - Reclassifications'!$G$9:$G$69,2)-SUMIFS('Sch 6 - Reclassifications'!$L$9:$L$69, 'Sch 6 - Reclassifications'!$J$9:$J$69, 'Sch 2 - MTS Expense'!$A68, 'Sch 6 - Reclassifications'!$K$9:$K$69, 2)</f>
        <v>0</v>
      </c>
      <c r="H68" s="237">
        <f>SUMIFS('Sch 7 - Adjustments'!$E$9:$E$39, 'Sch 7 - Adjustments'!$I$9:$I$39, 'Sch 2 - MTS Expense'!$A68, 'Sch 7 - Adjustments'!$H$9:$H$39, 2)</f>
        <v>0</v>
      </c>
      <c r="I68" s="227">
        <f t="shared" si="7"/>
        <v>0</v>
      </c>
    </row>
    <row r="69" spans="1:9">
      <c r="A69" s="183">
        <v>48</v>
      </c>
      <c r="B69" s="650" t="s">
        <v>101</v>
      </c>
      <c r="C69" s="651"/>
      <c r="D69" s="233"/>
      <c r="E69" s="236">
        <v>0</v>
      </c>
      <c r="F69" s="247"/>
      <c r="G69" s="237">
        <f>SUMIFS('Sch 6 - Reclassifications'!$H$9:$H$69, 'Sch 6 - Reclassifications'!$F$9:$F$69, 'Sch 2 - MTS Expense'!$A69, 'Sch 6 - Reclassifications'!$G$9:$G$69,2)-SUMIFS('Sch 6 - Reclassifications'!$L$9:$L$69, 'Sch 6 - Reclassifications'!$J$9:$J$69, 'Sch 2 - MTS Expense'!$A69, 'Sch 6 - Reclassifications'!$K$9:$K$69, 2)</f>
        <v>0</v>
      </c>
      <c r="H69" s="237">
        <f>SUMIFS('Sch 7 - Adjustments'!$E$9:$E$39, 'Sch 7 - Adjustments'!$I$9:$I$39, 'Sch 2 - MTS Expense'!$A69, 'Sch 7 - Adjustments'!$H$9:$H$39, 2)</f>
        <v>0</v>
      </c>
      <c r="I69" s="227">
        <f t="shared" si="7"/>
        <v>0</v>
      </c>
    </row>
    <row r="70" spans="1:9">
      <c r="A70" s="183">
        <v>49</v>
      </c>
      <c r="B70" s="650" t="s">
        <v>102</v>
      </c>
      <c r="C70" s="651"/>
      <c r="D70" s="233"/>
      <c r="E70" s="236">
        <v>0</v>
      </c>
      <c r="F70" s="247"/>
      <c r="G70" s="237">
        <f>SUMIFS('Sch 6 - Reclassifications'!$H$9:$H$69, 'Sch 6 - Reclassifications'!$F$9:$F$69, 'Sch 2 - MTS Expense'!$A70, 'Sch 6 - Reclassifications'!$G$9:$G$69,2)-SUMIFS('Sch 6 - Reclassifications'!$L$9:$L$69, 'Sch 6 - Reclassifications'!$J$9:$J$69, 'Sch 2 - MTS Expense'!$A70, 'Sch 6 - Reclassifications'!$K$9:$K$69, 2)</f>
        <v>0</v>
      </c>
      <c r="H70" s="237">
        <f>SUMIFS('Sch 7 - Adjustments'!$E$9:$E$39, 'Sch 7 - Adjustments'!$I$9:$I$39, 'Sch 2 - MTS Expense'!$A70, 'Sch 7 - Adjustments'!$H$9:$H$39, 2)</f>
        <v>0</v>
      </c>
      <c r="I70" s="227">
        <f t="shared" si="7"/>
        <v>0</v>
      </c>
    </row>
    <row r="71" spans="1:9">
      <c r="A71" s="183">
        <v>50</v>
      </c>
      <c r="B71" s="650" t="s">
        <v>103</v>
      </c>
      <c r="C71" s="651"/>
      <c r="D71" s="233"/>
      <c r="E71" s="236">
        <v>0</v>
      </c>
      <c r="F71" s="247"/>
      <c r="G71" s="237">
        <f>SUMIFS('Sch 6 - Reclassifications'!$H$9:$H$69, 'Sch 6 - Reclassifications'!$F$9:$F$69, 'Sch 2 - MTS Expense'!$A71, 'Sch 6 - Reclassifications'!$G$9:$G$69,2)-SUMIFS('Sch 6 - Reclassifications'!$L$9:$L$69, 'Sch 6 - Reclassifications'!$J$9:$J$69, 'Sch 2 - MTS Expense'!$A71, 'Sch 6 - Reclassifications'!$K$9:$K$69, 2)</f>
        <v>0</v>
      </c>
      <c r="H71" s="237">
        <f>SUMIFS('Sch 7 - Adjustments'!$E$9:$E$39, 'Sch 7 - Adjustments'!$I$9:$I$39, 'Sch 2 - MTS Expense'!$A71, 'Sch 7 - Adjustments'!$H$9:$H$39, 2)</f>
        <v>0</v>
      </c>
      <c r="I71" s="227">
        <f t="shared" si="7"/>
        <v>0</v>
      </c>
    </row>
    <row r="72" spans="1:9">
      <c r="A72" s="183">
        <v>51</v>
      </c>
      <c r="B72" s="650" t="s">
        <v>104</v>
      </c>
      <c r="C72" s="651"/>
      <c r="D72" s="233"/>
      <c r="E72" s="236">
        <v>0</v>
      </c>
      <c r="F72" s="247"/>
      <c r="G72" s="237">
        <f>SUMIFS('Sch 6 - Reclassifications'!$H$9:$H$69, 'Sch 6 - Reclassifications'!$F$9:$F$69, 'Sch 2 - MTS Expense'!$A72, 'Sch 6 - Reclassifications'!$G$9:$G$69,2)-SUMIFS('Sch 6 - Reclassifications'!$L$9:$L$69, 'Sch 6 - Reclassifications'!$J$9:$J$69, 'Sch 2 - MTS Expense'!$A72, 'Sch 6 - Reclassifications'!$K$9:$K$69, 2)</f>
        <v>0</v>
      </c>
      <c r="H72" s="237">
        <f>SUMIFS('Sch 7 - Adjustments'!$E$9:$E$39, 'Sch 7 - Adjustments'!$I$9:$I$39, 'Sch 2 - MTS Expense'!$A72, 'Sch 7 - Adjustments'!$H$9:$H$39, 2)</f>
        <v>0</v>
      </c>
      <c r="I72" s="227">
        <f t="shared" si="7"/>
        <v>0</v>
      </c>
    </row>
    <row r="73" spans="1:9">
      <c r="A73" s="183">
        <v>52</v>
      </c>
      <c r="B73" s="650" t="s">
        <v>105</v>
      </c>
      <c r="C73" s="651"/>
      <c r="D73" s="233"/>
      <c r="E73" s="236">
        <v>0</v>
      </c>
      <c r="F73" s="247"/>
      <c r="G73" s="237">
        <f>SUMIFS('Sch 6 - Reclassifications'!$H$9:$H$69, 'Sch 6 - Reclassifications'!$F$9:$F$69, 'Sch 2 - MTS Expense'!$A73, 'Sch 6 - Reclassifications'!$G$9:$G$69,2)-SUMIFS('Sch 6 - Reclassifications'!$L$9:$L$69, 'Sch 6 - Reclassifications'!$J$9:$J$69, 'Sch 2 - MTS Expense'!$A73, 'Sch 6 - Reclassifications'!$K$9:$K$69, 2)</f>
        <v>0</v>
      </c>
      <c r="H73" s="237">
        <f>SUMIFS('Sch 7 - Adjustments'!$E$9:$E$39, 'Sch 7 - Adjustments'!$I$9:$I$39, 'Sch 2 - MTS Expense'!$A73, 'Sch 7 - Adjustments'!$H$9:$H$39, 2)</f>
        <v>0</v>
      </c>
      <c r="I73" s="227">
        <f t="shared" si="7"/>
        <v>0</v>
      </c>
    </row>
    <row r="74" spans="1:9">
      <c r="A74" s="183">
        <v>53</v>
      </c>
      <c r="B74" s="650" t="s">
        <v>106</v>
      </c>
      <c r="C74" s="651"/>
      <c r="D74" s="233"/>
      <c r="E74" s="236">
        <v>0</v>
      </c>
      <c r="F74" s="247"/>
      <c r="G74" s="237">
        <f>SUMIFS('Sch 6 - Reclassifications'!$H$9:$H$69, 'Sch 6 - Reclassifications'!$F$9:$F$69, 'Sch 2 - MTS Expense'!$A74, 'Sch 6 - Reclassifications'!$G$9:$G$69,2)-SUMIFS('Sch 6 - Reclassifications'!$L$9:$L$69, 'Sch 6 - Reclassifications'!$J$9:$J$69, 'Sch 2 - MTS Expense'!$A74, 'Sch 6 - Reclassifications'!$K$9:$K$69, 2)</f>
        <v>0</v>
      </c>
      <c r="H74" s="237">
        <f>SUMIFS('Sch 7 - Adjustments'!$E$9:$E$39, 'Sch 7 - Adjustments'!$I$9:$I$39, 'Sch 2 - MTS Expense'!$A74, 'Sch 7 - Adjustments'!$H$9:$H$39, 2)</f>
        <v>0</v>
      </c>
      <c r="I74" s="227">
        <f t="shared" si="7"/>
        <v>0</v>
      </c>
    </row>
    <row r="75" spans="1:9">
      <c r="A75" s="183">
        <v>54</v>
      </c>
      <c r="B75" s="650" t="s">
        <v>107</v>
      </c>
      <c r="C75" s="651"/>
      <c r="D75" s="233"/>
      <c r="E75" s="236">
        <v>0</v>
      </c>
      <c r="F75" s="247"/>
      <c r="G75" s="237">
        <f>SUMIFS('Sch 6 - Reclassifications'!$H$9:$H$69, 'Sch 6 - Reclassifications'!$F$9:$F$69, 'Sch 2 - MTS Expense'!$A75, 'Sch 6 - Reclassifications'!$G$9:$G$69,2)-SUMIFS('Sch 6 - Reclassifications'!$L$9:$L$69, 'Sch 6 - Reclassifications'!$J$9:$J$69, 'Sch 2 - MTS Expense'!$A75, 'Sch 6 - Reclassifications'!$K$9:$K$69, 2)</f>
        <v>0</v>
      </c>
      <c r="H75" s="237">
        <f>SUMIFS('Sch 7 - Adjustments'!$E$9:$E$39, 'Sch 7 - Adjustments'!$I$9:$I$39, 'Sch 2 - MTS Expense'!$A75, 'Sch 7 - Adjustments'!$H$9:$H$39, 2)</f>
        <v>0</v>
      </c>
      <c r="I75" s="227">
        <f t="shared" si="7"/>
        <v>0</v>
      </c>
    </row>
    <row r="76" spans="1:9">
      <c r="A76" s="183">
        <v>55</v>
      </c>
      <c r="B76" s="654" t="s">
        <v>325</v>
      </c>
      <c r="C76" s="655"/>
      <c r="D76" s="233"/>
      <c r="E76" s="236">
        <v>0</v>
      </c>
      <c r="F76" s="247"/>
      <c r="G76" s="237">
        <f>SUMIFS('Sch 6 - Reclassifications'!$H$9:$H$69, 'Sch 6 - Reclassifications'!$F$9:$F$69, 'Sch 2 - MTS Expense'!$A76, 'Sch 6 - Reclassifications'!$G$9:$G$69,2)-SUMIFS('Sch 6 - Reclassifications'!$L$9:$L$69, 'Sch 6 - Reclassifications'!$J$9:$J$69, 'Sch 2 - MTS Expense'!$A76, 'Sch 6 - Reclassifications'!$K$9:$K$69, 2)</f>
        <v>0</v>
      </c>
      <c r="H76" s="237">
        <f>SUMIFS('Sch 7 - Adjustments'!$E$9:$E$39, 'Sch 7 - Adjustments'!$I$9:$I$39, 'Sch 2 - MTS Expense'!$A76, 'Sch 7 - Adjustments'!$H$9:$H$39, 2)</f>
        <v>0</v>
      </c>
      <c r="I76" s="227">
        <f t="shared" si="7"/>
        <v>0</v>
      </c>
    </row>
    <row r="77" spans="1:9">
      <c r="A77" s="183">
        <v>56</v>
      </c>
      <c r="B77" s="654" t="s">
        <v>324</v>
      </c>
      <c r="C77" s="655"/>
      <c r="D77" s="233"/>
      <c r="E77" s="236">
        <v>0</v>
      </c>
      <c r="F77" s="247"/>
      <c r="G77" s="237">
        <f>SUMIFS('Sch 6 - Reclassifications'!$H$9:$H$69, 'Sch 6 - Reclassifications'!$F$9:$F$69, 'Sch 2 - MTS Expense'!$A77, 'Sch 6 - Reclassifications'!$G$9:$G$69,2)-SUMIFS('Sch 6 - Reclassifications'!$L$9:$L$69, 'Sch 6 - Reclassifications'!$J$9:$J$69, 'Sch 2 - MTS Expense'!$A77, 'Sch 6 - Reclassifications'!$K$9:$K$69, 2)</f>
        <v>0</v>
      </c>
      <c r="H77" s="237">
        <f>SUMIFS('Sch 7 - Adjustments'!$E$9:$E$39, 'Sch 7 - Adjustments'!$I$9:$I$39, 'Sch 2 - MTS Expense'!$A77, 'Sch 7 - Adjustments'!$H$9:$H$39, 2)</f>
        <v>0</v>
      </c>
      <c r="I77" s="227">
        <f t="shared" si="7"/>
        <v>0</v>
      </c>
    </row>
    <row r="78" spans="1:9" ht="17.25">
      <c r="A78" s="183">
        <v>57</v>
      </c>
      <c r="B78" s="654" t="s">
        <v>289</v>
      </c>
      <c r="C78" s="655"/>
      <c r="D78" s="233"/>
      <c r="E78" s="238">
        <v>0</v>
      </c>
      <c r="F78" s="247"/>
      <c r="G78" s="239">
        <f>SUMIFS('Sch 6 - Reclassifications'!$H$9:$H$69, 'Sch 6 - Reclassifications'!$F$9:$F$69, 'Sch 2 - MTS Expense'!$A78, 'Sch 6 - Reclassifications'!$G$9:$G$69,2)-SUMIFS('Sch 6 - Reclassifications'!$L$9:$L$69, 'Sch 6 - Reclassifications'!$J$9:$J$69, 'Sch 2 - MTS Expense'!$A78, 'Sch 6 - Reclassifications'!$K$9:$K$69, 2)</f>
        <v>0</v>
      </c>
      <c r="H78" s="239">
        <f>SUMIFS('Sch 7 - Adjustments'!$E$9:$E$39, 'Sch 7 - Adjustments'!$I$9:$I$39, 'Sch 2 - MTS Expense'!$A78, 'Sch 7 - Adjustments'!$H$9:$H$39, 2)</f>
        <v>0</v>
      </c>
      <c r="I78" s="229">
        <f t="shared" si="7"/>
        <v>0</v>
      </c>
    </row>
    <row r="79" spans="1:9" ht="17.25">
      <c r="A79" s="183"/>
      <c r="B79" s="644" t="s">
        <v>108</v>
      </c>
      <c r="C79" s="645"/>
      <c r="D79" s="230"/>
      <c r="E79" s="225">
        <f>SUM(E48:E78)</f>
        <v>3251680</v>
      </c>
      <c r="F79" s="250"/>
      <c r="G79" s="245">
        <f>SUM(G48:G78)</f>
        <v>0</v>
      </c>
      <c r="H79" s="245">
        <f>SUM(H48:H78)</f>
        <v>0</v>
      </c>
      <c r="I79" s="231">
        <f>SUM(I48:I78)</f>
        <v>3251680</v>
      </c>
    </row>
    <row r="80" spans="1:9" ht="15.75">
      <c r="A80" s="183"/>
      <c r="B80" s="656"/>
      <c r="C80" s="657"/>
      <c r="D80" s="230"/>
      <c r="E80" s="212"/>
      <c r="F80" s="212"/>
      <c r="G80" s="237"/>
      <c r="H80" s="237"/>
      <c r="I80" s="15"/>
    </row>
    <row r="81" spans="1:9" ht="20.45" customHeight="1" thickBot="1">
      <c r="A81" s="184"/>
      <c r="B81" s="658" t="s">
        <v>109</v>
      </c>
      <c r="C81" s="659"/>
      <c r="D81" s="536"/>
      <c r="E81" s="13">
        <f>E79+E45</f>
        <v>81601155</v>
      </c>
      <c r="F81" s="13">
        <f t="shared" ref="F81:I81" si="8">F79+F45</f>
        <v>44114403.989090912</v>
      </c>
      <c r="G81" s="13">
        <f t="shared" si="8"/>
        <v>0</v>
      </c>
      <c r="H81" s="13">
        <f t="shared" si="8"/>
        <v>-5452070</v>
      </c>
      <c r="I81" s="14">
        <f t="shared" si="8"/>
        <v>120263488.98909092</v>
      </c>
    </row>
    <row r="82" spans="1:9" s="368" customFormat="1" ht="15.75">
      <c r="A82" s="514"/>
      <c r="B82" s="392"/>
      <c r="C82" s="395"/>
      <c r="D82" s="395"/>
      <c r="E82" s="396"/>
      <c r="F82" s="396"/>
      <c r="G82" s="396"/>
      <c r="H82" s="396"/>
      <c r="I82" s="396"/>
    </row>
    <row r="83" spans="1:9" s="368" customFormat="1" ht="14.45" customHeight="1">
      <c r="A83" s="530"/>
      <c r="B83" s="653"/>
      <c r="C83" s="653"/>
      <c r="D83" s="653"/>
      <c r="E83" s="653"/>
      <c r="F83" s="653"/>
      <c r="G83" s="653"/>
      <c r="H83" s="653"/>
      <c r="I83" s="390"/>
    </row>
    <row r="84" spans="1:9" s="368" customFormat="1" ht="15.6" customHeight="1">
      <c r="A84" s="530"/>
      <c r="B84" s="653"/>
      <c r="C84" s="653"/>
      <c r="D84" s="653"/>
      <c r="E84" s="653"/>
      <c r="F84" s="653"/>
      <c r="G84" s="653"/>
      <c r="H84" s="653"/>
      <c r="I84" s="515"/>
    </row>
    <row r="85" spans="1:9" s="368" customFormat="1" ht="15" customHeight="1">
      <c r="B85" s="652"/>
      <c r="C85" s="652"/>
      <c r="D85" s="652"/>
      <c r="E85" s="652"/>
      <c r="F85" s="652"/>
      <c r="G85" s="652"/>
      <c r="H85" s="652"/>
    </row>
    <row r="86" spans="1:9" s="368" customFormat="1" ht="15" customHeight="1">
      <c r="B86" s="652"/>
      <c r="C86" s="652"/>
      <c r="D86" s="652"/>
      <c r="E86" s="652"/>
      <c r="F86" s="652"/>
      <c r="G86" s="652"/>
      <c r="H86" s="652"/>
    </row>
    <row r="87" spans="1:9" s="368" customFormat="1">
      <c r="B87" s="652"/>
      <c r="C87" s="652"/>
      <c r="D87" s="652"/>
      <c r="E87" s="652"/>
      <c r="F87" s="652"/>
      <c r="G87" s="652"/>
      <c r="H87" s="652"/>
    </row>
    <row r="88" spans="1:9" s="368" customFormat="1">
      <c r="B88" s="652"/>
      <c r="C88" s="652"/>
      <c r="D88" s="652"/>
      <c r="E88" s="652"/>
      <c r="F88" s="652"/>
      <c r="G88" s="652"/>
      <c r="H88" s="652"/>
    </row>
    <row r="89" spans="1:9" s="368" customFormat="1"/>
    <row r="90" spans="1:9" s="368" customFormat="1"/>
    <row r="91" spans="1:9" s="368" customFormat="1"/>
    <row r="92" spans="1:9" s="368" customFormat="1"/>
    <row r="93" spans="1:9" s="368" customFormat="1"/>
    <row r="94" spans="1:9" s="368" customFormat="1"/>
    <row r="95" spans="1:9" s="368" customFormat="1"/>
    <row r="96" spans="1:9"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sheetData>
  <customSheetViews>
    <customSheetView guid="{B132CD03-A5D7-4D81-A86A-BF3963EBDAE2}">
      <selection activeCell="H3" sqref="H3:I3"/>
      <pageMargins left="0.7" right="0.7" top="0.75" bottom="0.75" header="0.3" footer="0.3"/>
    </customSheetView>
  </customSheetViews>
  <mergeCells count="85">
    <mergeCell ref="B14:C14"/>
    <mergeCell ref="A3:B3"/>
    <mergeCell ref="C3:E3"/>
    <mergeCell ref="H3:I3"/>
    <mergeCell ref="A6:A8"/>
    <mergeCell ref="B6: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9:C39"/>
    <mergeCell ref="B27:C27"/>
    <mergeCell ref="B28:C28"/>
    <mergeCell ref="B29:C29"/>
    <mergeCell ref="B30:C30"/>
    <mergeCell ref="B31:C31"/>
    <mergeCell ref="B33:C33"/>
    <mergeCell ref="B34:C34"/>
    <mergeCell ref="B35:C35"/>
    <mergeCell ref="B36:C36"/>
    <mergeCell ref="B37:C37"/>
    <mergeCell ref="B38:C38"/>
    <mergeCell ref="B46:C46"/>
    <mergeCell ref="B47:C47"/>
    <mergeCell ref="B48:C48"/>
    <mergeCell ref="B49:C49"/>
    <mergeCell ref="B50:C50"/>
    <mergeCell ref="B41:C41"/>
    <mergeCell ref="B42:C42"/>
    <mergeCell ref="B43:C43"/>
    <mergeCell ref="B44:C44"/>
    <mergeCell ref="B45:C45"/>
    <mergeCell ref="A1:I1"/>
    <mergeCell ref="A4:B4"/>
    <mergeCell ref="C4:E4"/>
    <mergeCell ref="G4:H4"/>
    <mergeCell ref="B64:C64"/>
    <mergeCell ref="B63:C63"/>
    <mergeCell ref="B52:C52"/>
    <mergeCell ref="B53:C53"/>
    <mergeCell ref="B54:C54"/>
    <mergeCell ref="B55:C55"/>
    <mergeCell ref="B56:C56"/>
    <mergeCell ref="B57:C57"/>
    <mergeCell ref="B58:C58"/>
    <mergeCell ref="B59:C59"/>
    <mergeCell ref="B51:C51"/>
    <mergeCell ref="B40:C40"/>
    <mergeCell ref="B76:C76"/>
    <mergeCell ref="B60:C60"/>
    <mergeCell ref="B61:C61"/>
    <mergeCell ref="B62:C62"/>
    <mergeCell ref="B74:C74"/>
    <mergeCell ref="B75:C75"/>
    <mergeCell ref="B69:C69"/>
    <mergeCell ref="B65:C65"/>
    <mergeCell ref="B66:C66"/>
    <mergeCell ref="B67:C67"/>
    <mergeCell ref="B68:C68"/>
    <mergeCell ref="B70:C70"/>
    <mergeCell ref="B71:C71"/>
    <mergeCell ref="B72:C72"/>
    <mergeCell ref="B73:C73"/>
    <mergeCell ref="B87:H88"/>
    <mergeCell ref="B85:H86"/>
    <mergeCell ref="B84:H84"/>
    <mergeCell ref="B83:H83"/>
    <mergeCell ref="B77:C77"/>
    <mergeCell ref="B79:C79"/>
    <mergeCell ref="B80:C80"/>
    <mergeCell ref="B81:C81"/>
    <mergeCell ref="B78:C78"/>
  </mergeCells>
  <phoneticPr fontId="41" type="noConversion"/>
  <pageMargins left="0.7" right="0.7" top="0.75" bottom="0.75" header="0.3" footer="0.3"/>
  <pageSetup scale="58" fitToHeight="0" orientation="portrait" r:id="rId1"/>
  <headerFooter>
    <oddHeader>&amp;L&amp;9State of Florida - Agency For Health Care Administration&amp;R&amp;9AHCA
Emergency Medical Transportation Cost Report</oddHeader>
    <oddFooter>&amp;L&amp;8AHCA Form 5000-0035, _____, incorporated by reference in Rule 59G-6.035, F.A.C.&amp;C&amp;9Sch 2 - MTS Expense&amp;R&amp;9Page &amp;P of &amp;N</oddFooter>
  </headerFooter>
  <rowBreaks count="1" manualBreakCount="1">
    <brk id="71" max="8" man="1"/>
  </rowBreaks>
  <drawing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N180"/>
  <sheetViews>
    <sheetView topLeftCell="A50" zoomScale="130" zoomScaleNormal="130" workbookViewId="0">
      <selection activeCell="B66" sqref="B66:C66"/>
    </sheetView>
  </sheetViews>
  <sheetFormatPr defaultColWidth="8.85546875" defaultRowHeight="15"/>
  <cols>
    <col min="1" max="1" width="9.42578125" customWidth="1"/>
    <col min="2" max="2" width="20.7109375" customWidth="1"/>
    <col min="3" max="3" width="32.85546875" customWidth="1"/>
    <col min="4" max="4" width="8.85546875" bestFit="1" customWidth="1"/>
    <col min="5" max="5" width="18.85546875" customWidth="1"/>
    <col min="6" max="6" width="18.42578125" customWidth="1"/>
    <col min="7" max="7" width="18.28515625" customWidth="1"/>
    <col min="8" max="8" width="19.42578125" customWidth="1"/>
    <col min="9" max="9" width="22.140625" customWidth="1"/>
    <col min="10" max="10" width="8.85546875" style="368"/>
    <col min="11" max="11" width="15.28515625" style="368" bestFit="1" customWidth="1"/>
    <col min="12" max="40" width="8.85546875" style="368"/>
  </cols>
  <sheetData>
    <row r="1" spans="1:9" s="368" customFormat="1" ht="15.75">
      <c r="A1" s="631" t="s">
        <v>119</v>
      </c>
      <c r="B1" s="631"/>
      <c r="C1" s="631"/>
      <c r="D1" s="631"/>
      <c r="E1" s="631"/>
      <c r="F1" s="631"/>
      <c r="G1" s="631"/>
      <c r="H1" s="631"/>
      <c r="I1" s="631"/>
    </row>
    <row r="2" spans="1:9" s="368" customFormat="1">
      <c r="A2" s="397"/>
      <c r="B2" s="397"/>
      <c r="C2" s="398"/>
      <c r="D2" s="398"/>
      <c r="E2" s="399"/>
      <c r="F2" s="399"/>
      <c r="G2" s="399"/>
      <c r="H2" s="399"/>
      <c r="I2" s="400"/>
    </row>
    <row r="3" spans="1:9" s="368" customFormat="1">
      <c r="A3" s="632" t="s">
        <v>111</v>
      </c>
      <c r="B3" s="632"/>
      <c r="C3" s="666" t="str">
        <f>'General Information'!A5</f>
        <v>Example Provider</v>
      </c>
      <c r="D3" s="666"/>
      <c r="E3" s="666"/>
      <c r="F3" s="387"/>
      <c r="G3" s="375" t="s">
        <v>46</v>
      </c>
      <c r="H3" s="633">
        <f>'General Information'!$C$25</f>
        <v>44012</v>
      </c>
      <c r="I3" s="633"/>
    </row>
    <row r="4" spans="1:9" s="368" customFormat="1">
      <c r="A4" s="632" t="s">
        <v>47</v>
      </c>
      <c r="B4" s="632"/>
      <c r="C4" s="660">
        <f>'General Information'!F5</f>
        <v>0</v>
      </c>
      <c r="D4" s="660"/>
      <c r="E4" s="660"/>
      <c r="F4" s="387"/>
      <c r="G4" s="661"/>
      <c r="H4" s="661"/>
      <c r="I4" s="388"/>
    </row>
    <row r="5" spans="1:9" s="368" customFormat="1" ht="15.75" thickBot="1">
      <c r="A5" s="401"/>
      <c r="B5" s="401"/>
      <c r="C5" s="402"/>
      <c r="D5" s="402"/>
      <c r="E5" s="403"/>
      <c r="F5" s="403"/>
      <c r="G5" s="403"/>
      <c r="H5" s="404"/>
      <c r="I5" s="405"/>
    </row>
    <row r="6" spans="1:9">
      <c r="A6" s="667" t="s">
        <v>48</v>
      </c>
      <c r="B6" s="670" t="s">
        <v>49</v>
      </c>
      <c r="C6" s="671"/>
      <c r="D6" s="54"/>
      <c r="E6" s="55">
        <v>1</v>
      </c>
      <c r="F6" s="55">
        <v>2</v>
      </c>
      <c r="G6" s="55">
        <v>3</v>
      </c>
      <c r="H6" s="55">
        <v>4</v>
      </c>
      <c r="I6" s="56">
        <v>5</v>
      </c>
    </row>
    <row r="7" spans="1:9" ht="51">
      <c r="A7" s="668"/>
      <c r="B7" s="672"/>
      <c r="C7" s="673"/>
      <c r="D7" s="57" t="s">
        <v>309</v>
      </c>
      <c r="E7" s="57" t="s">
        <v>53</v>
      </c>
      <c r="F7" s="57" t="s">
        <v>120</v>
      </c>
      <c r="G7" s="57" t="s">
        <v>306</v>
      </c>
      <c r="H7" s="57" t="s">
        <v>113</v>
      </c>
      <c r="I7" s="58" t="s">
        <v>121</v>
      </c>
    </row>
    <row r="8" spans="1:9" ht="26.25" thickBot="1">
      <c r="A8" s="669"/>
      <c r="B8" s="674"/>
      <c r="C8" s="675"/>
      <c r="D8" s="187"/>
      <c r="E8" s="187"/>
      <c r="F8" s="188" t="s">
        <v>122</v>
      </c>
      <c r="G8" s="188" t="s">
        <v>116</v>
      </c>
      <c r="H8" s="188" t="s">
        <v>117</v>
      </c>
      <c r="I8" s="189" t="s">
        <v>123</v>
      </c>
    </row>
    <row r="9" spans="1:9" ht="16.5" thickTop="1">
      <c r="A9" s="179"/>
      <c r="B9" s="641" t="s">
        <v>59</v>
      </c>
      <c r="C9" s="641"/>
      <c r="D9" s="180"/>
      <c r="E9" s="181"/>
      <c r="F9" s="181"/>
      <c r="G9" s="181"/>
      <c r="H9" s="181"/>
      <c r="I9" s="182"/>
    </row>
    <row r="10" spans="1:9">
      <c r="A10" s="183">
        <v>1</v>
      </c>
      <c r="B10" s="627" t="s">
        <v>60</v>
      </c>
      <c r="C10" s="627"/>
      <c r="D10" s="209" t="s">
        <v>15</v>
      </c>
      <c r="E10" s="234">
        <v>0</v>
      </c>
      <c r="F10" s="235">
        <f>'Sch 4 - CRSB'!J10</f>
        <v>0</v>
      </c>
      <c r="G10" s="235">
        <f>SUMIFS('Sch 6 - Reclassifications'!$H$9:$H$69, 'Sch 6 - Reclassifications'!$F$9:$F$69, 'Sch 3 - NON-MTS Expense'!$A10, 'Sch 6 - Reclassifications'!$G$9:$G$69, 3)-SUMIFS('Sch 6 - Reclassifications'!$L$9:$L$69, 'Sch 6 - Reclassifications'!$J$9:$J$69, 'Sch 3 - NON-MTS Expense'!$A10, 'Sch 6 - Reclassifications'!$K$9:$K$69, 3)</f>
        <v>0</v>
      </c>
      <c r="H10" s="235">
        <f>SUMIFS('Sch 7 - Adjustments'!$E$9:$E$39, 'Sch 7 - Adjustments'!$I$9:$I$39, 'Sch 3 - NON-MTS Expense'!$A10, 'Sch 7 - Adjustments'!$H$9:$H$39, 3)</f>
        <v>0</v>
      </c>
      <c r="I10" s="228">
        <f>SUM(E10:H10)</f>
        <v>0</v>
      </c>
    </row>
    <row r="11" spans="1:9">
      <c r="A11" s="183">
        <v>2</v>
      </c>
      <c r="B11" s="627" t="s">
        <v>61</v>
      </c>
      <c r="C11" s="627"/>
      <c r="D11" s="209" t="s">
        <v>15</v>
      </c>
      <c r="E11" s="236">
        <v>0</v>
      </c>
      <c r="F11" s="237">
        <f>'Sch 4 - CRSB'!J11</f>
        <v>0</v>
      </c>
      <c r="G11" s="237">
        <f>SUMIFS('Sch 6 - Reclassifications'!$H$9:$H$69, 'Sch 6 - Reclassifications'!$F$9:$F$69, 'Sch 3 - NON-MTS Expense'!$A11, 'Sch 6 - Reclassifications'!$G$9:$G$69, 3)-SUMIFS('Sch 6 - Reclassifications'!$L$9:$L$69, 'Sch 6 - Reclassifications'!$J$9:$J$69, 'Sch 3 - NON-MTS Expense'!$A11, 'Sch 6 - Reclassifications'!$K$9:$K$69, 3)</f>
        <v>0</v>
      </c>
      <c r="H11" s="237">
        <f>SUMIFS('Sch 7 - Adjustments'!$E$9:$E$39, 'Sch 7 - Adjustments'!$I$9:$I$39, 'Sch 3 - NON-MTS Expense'!$A11, 'Sch 7 - Adjustments'!$H$9:$H$39, 3)</f>
        <v>0</v>
      </c>
      <c r="I11" s="227">
        <f>SUM(E11:H11)</f>
        <v>0</v>
      </c>
    </row>
    <row r="12" spans="1:9">
      <c r="A12" s="183">
        <v>3</v>
      </c>
      <c r="B12" s="627" t="s">
        <v>62</v>
      </c>
      <c r="C12" s="627"/>
      <c r="D12" s="209" t="s">
        <v>15</v>
      </c>
      <c r="E12" s="236">
        <v>0</v>
      </c>
      <c r="F12" s="237">
        <f>'Sch 4 - CRSB'!J12</f>
        <v>0</v>
      </c>
      <c r="G12" s="237">
        <f>SUMIFS('Sch 6 - Reclassifications'!$H$9:$H$69, 'Sch 6 - Reclassifications'!$F$9:$F$69, 'Sch 3 - NON-MTS Expense'!$A12, 'Sch 6 - Reclassifications'!$G$9:$G$69, 3)-SUMIFS('Sch 6 - Reclassifications'!$L$9:$L$69, 'Sch 6 - Reclassifications'!$J$9:$J$69, 'Sch 3 - NON-MTS Expense'!$A12, 'Sch 6 - Reclassifications'!$K$9:$K$69, 3)</f>
        <v>0</v>
      </c>
      <c r="H12" s="237">
        <f>SUMIFS('Sch 7 - Adjustments'!$E$9:$E$39, 'Sch 7 - Adjustments'!$I$9:$I$39, 'Sch 3 - NON-MTS Expense'!$A12, 'Sch 7 - Adjustments'!$H$9:$H$39, 3)</f>
        <v>0</v>
      </c>
      <c r="I12" s="227">
        <f t="shared" ref="I12:I19" si="0">SUM(E12:H12)</f>
        <v>0</v>
      </c>
    </row>
    <row r="13" spans="1:9">
      <c r="A13" s="183">
        <v>4</v>
      </c>
      <c r="B13" s="627" t="s">
        <v>63</v>
      </c>
      <c r="C13" s="627"/>
      <c r="D13" s="209" t="s">
        <v>15</v>
      </c>
      <c r="E13" s="236">
        <v>0</v>
      </c>
      <c r="F13" s="237">
        <f>'Sch 4 - CRSB'!J13</f>
        <v>0</v>
      </c>
      <c r="G13" s="237">
        <f>SUMIFS('Sch 6 - Reclassifications'!$H$9:$H$69, 'Sch 6 - Reclassifications'!$F$9:$F$69, 'Sch 3 - NON-MTS Expense'!$A13, 'Sch 6 - Reclassifications'!$G$9:$G$69, 3)-SUMIFS('Sch 6 - Reclassifications'!$L$9:$L$69, 'Sch 6 - Reclassifications'!$J$9:$J$69, 'Sch 3 - NON-MTS Expense'!$A13, 'Sch 6 - Reclassifications'!$K$9:$K$69, 3)</f>
        <v>0</v>
      </c>
      <c r="H13" s="237">
        <f>SUMIFS('Sch 7 - Adjustments'!$E$9:$E$39, 'Sch 7 - Adjustments'!$I$9:$I$39, 'Sch 3 - NON-MTS Expense'!$A13, 'Sch 7 - Adjustments'!$H$9:$H$39, 3)</f>
        <v>0</v>
      </c>
      <c r="I13" s="227">
        <f t="shared" si="0"/>
        <v>0</v>
      </c>
    </row>
    <row r="14" spans="1:9">
      <c r="A14" s="183">
        <v>5</v>
      </c>
      <c r="B14" s="627" t="s">
        <v>64</v>
      </c>
      <c r="C14" s="627"/>
      <c r="D14" s="209" t="s">
        <v>15</v>
      </c>
      <c r="E14" s="236">
        <v>675.4</v>
      </c>
      <c r="F14" s="237">
        <f>'Sch 4 - CRSB'!J14</f>
        <v>17266527.990909092</v>
      </c>
      <c r="G14" s="237">
        <f>SUMIFS('Sch 6 - Reclassifications'!$H$9:$H$69, 'Sch 6 - Reclassifications'!$F$9:$F$69, 'Sch 3 - NON-MTS Expense'!$A14, 'Sch 6 - Reclassifications'!$G$9:$G$69, 3)-SUMIFS('Sch 6 - Reclassifications'!$L$9:$L$69, 'Sch 6 - Reclassifications'!$J$9:$J$69, 'Sch 3 - NON-MTS Expense'!$A14, 'Sch 6 - Reclassifications'!$K$9:$K$69, 3)</f>
        <v>0</v>
      </c>
      <c r="H14" s="237">
        <f>SUMIFS('Sch 7 - Adjustments'!$E$9:$E$39, 'Sch 7 - Adjustments'!$I$9:$I$39, 'Sch 3 - NON-MTS Expense'!$A14, 'Sch 7 - Adjustments'!$H$9:$H$39, 3)</f>
        <v>0</v>
      </c>
      <c r="I14" s="227">
        <f t="shared" si="0"/>
        <v>17267203.390909091</v>
      </c>
    </row>
    <row r="15" spans="1:9">
      <c r="A15" s="183">
        <v>6</v>
      </c>
      <c r="B15" s="627" t="s">
        <v>65</v>
      </c>
      <c r="C15" s="627"/>
      <c r="D15" s="209" t="s">
        <v>15</v>
      </c>
      <c r="E15" s="236">
        <v>0</v>
      </c>
      <c r="F15" s="237">
        <f>'Sch 4 - CRSB'!J15</f>
        <v>0</v>
      </c>
      <c r="G15" s="237">
        <f>SUMIFS('Sch 6 - Reclassifications'!$H$9:$H$69, 'Sch 6 - Reclassifications'!$F$9:$F$69, 'Sch 3 - NON-MTS Expense'!$A15, 'Sch 6 - Reclassifications'!$G$9:$G$69, 3)-SUMIFS('Sch 6 - Reclassifications'!$L$9:$L$69, 'Sch 6 - Reclassifications'!$J$9:$J$69, 'Sch 3 - NON-MTS Expense'!$A15, 'Sch 6 - Reclassifications'!$K$9:$K$69, 3)</f>
        <v>0</v>
      </c>
      <c r="H15" s="237">
        <f>SUMIFS('Sch 7 - Adjustments'!$E$9:$E$39, 'Sch 7 - Adjustments'!$I$9:$I$39, 'Sch 3 - NON-MTS Expense'!$A15, 'Sch 7 - Adjustments'!$H$9:$H$39, 3)</f>
        <v>0</v>
      </c>
      <c r="I15" s="227">
        <f t="shared" si="0"/>
        <v>0</v>
      </c>
    </row>
    <row r="16" spans="1:9">
      <c r="A16" s="183">
        <v>7</v>
      </c>
      <c r="B16" s="627" t="s">
        <v>66</v>
      </c>
      <c r="C16" s="627"/>
      <c r="D16" s="209" t="s">
        <v>15</v>
      </c>
      <c r="E16" s="236">
        <v>0</v>
      </c>
      <c r="F16" s="237">
        <f>'Sch 4 - CRSB'!J16</f>
        <v>0</v>
      </c>
      <c r="G16" s="237">
        <f>SUMIFS('Sch 6 - Reclassifications'!$H$9:$H$69, 'Sch 6 - Reclassifications'!$F$9:$F$69, 'Sch 3 - NON-MTS Expense'!$A16, 'Sch 6 - Reclassifications'!$G$9:$G$69, 3)-SUMIFS('Sch 6 - Reclassifications'!$L$9:$L$69, 'Sch 6 - Reclassifications'!$J$9:$J$69, 'Sch 3 - NON-MTS Expense'!$A16, 'Sch 6 - Reclassifications'!$K$9:$K$69, 3)</f>
        <v>0</v>
      </c>
      <c r="H16" s="237">
        <f>SUMIFS('Sch 7 - Adjustments'!$E$9:$E$39, 'Sch 7 - Adjustments'!$I$9:$I$39, 'Sch 3 - NON-MTS Expense'!$A16, 'Sch 7 - Adjustments'!$H$9:$H$39, 3)</f>
        <v>0</v>
      </c>
      <c r="I16" s="227">
        <f t="shared" si="0"/>
        <v>0</v>
      </c>
    </row>
    <row r="17" spans="1:11">
      <c r="A17" s="183">
        <v>8</v>
      </c>
      <c r="B17" s="627" t="s">
        <v>67</v>
      </c>
      <c r="C17" s="627"/>
      <c r="D17" s="209" t="s">
        <v>15</v>
      </c>
      <c r="E17" s="236">
        <v>0</v>
      </c>
      <c r="F17" s="237">
        <f>'Sch 4 - CRSB'!J17</f>
        <v>0</v>
      </c>
      <c r="G17" s="237">
        <f>SUMIFS('Sch 6 - Reclassifications'!$H$9:$H$69, 'Sch 6 - Reclassifications'!$F$9:$F$69, 'Sch 3 - NON-MTS Expense'!$A17, 'Sch 6 - Reclassifications'!$G$9:$G$69, 3)-SUMIFS('Sch 6 - Reclassifications'!$L$9:$L$69, 'Sch 6 - Reclassifications'!$J$9:$J$69, 'Sch 3 - NON-MTS Expense'!$A17, 'Sch 6 - Reclassifications'!$K$9:$K$69, 3)</f>
        <v>0</v>
      </c>
      <c r="H17" s="237">
        <f>SUMIFS('Sch 7 - Adjustments'!$E$9:$E$39, 'Sch 7 - Adjustments'!$I$9:$I$39, 'Sch 3 - NON-MTS Expense'!$A17, 'Sch 7 - Adjustments'!$H$9:$H$39, 3)</f>
        <v>0</v>
      </c>
      <c r="I17" s="227">
        <f t="shared" si="0"/>
        <v>0</v>
      </c>
    </row>
    <row r="18" spans="1:11">
      <c r="A18" s="183">
        <v>9</v>
      </c>
      <c r="B18" s="678" t="str">
        <f>'Sch 1 - Total Expense'!B18:C18</f>
        <v>Other- (Specify)</v>
      </c>
      <c r="C18" s="678"/>
      <c r="D18" s="209" t="s">
        <v>15</v>
      </c>
      <c r="E18" s="236">
        <v>0</v>
      </c>
      <c r="F18" s="237">
        <f>'Sch 4 - CRSB'!J18</f>
        <v>0</v>
      </c>
      <c r="G18" s="237">
        <f>SUMIFS('Sch 6 - Reclassifications'!$H$9:$H$69, 'Sch 6 - Reclassifications'!$F$9:$F$69, 'Sch 3 - NON-MTS Expense'!$A18, 'Sch 6 - Reclassifications'!$G$9:$G$69, 3)-SUMIFS('Sch 6 - Reclassifications'!$L$9:$L$69, 'Sch 6 - Reclassifications'!$J$9:$J$69, 'Sch 3 - NON-MTS Expense'!$A18, 'Sch 6 - Reclassifications'!$K$9:$K$69, 3)</f>
        <v>0</v>
      </c>
      <c r="H18" s="237">
        <f>SUMIFS('Sch 7 - Adjustments'!$E$9:$E$39, 'Sch 7 - Adjustments'!$I$9:$I$39, 'Sch 3 - NON-MTS Expense'!$A18, 'Sch 7 - Adjustments'!$H$9:$H$39, 3)</f>
        <v>0</v>
      </c>
      <c r="I18" s="227">
        <f t="shared" si="0"/>
        <v>0</v>
      </c>
    </row>
    <row r="19" spans="1:11" ht="17.25">
      <c r="A19" s="183">
        <v>10</v>
      </c>
      <c r="B19" s="678" t="str">
        <f>'Sch 1 - Total Expense'!B19:C19</f>
        <v>Other- (Specify)</v>
      </c>
      <c r="C19" s="678"/>
      <c r="D19" s="209" t="s">
        <v>15</v>
      </c>
      <c r="E19" s="238">
        <v>0</v>
      </c>
      <c r="F19" s="239">
        <f>'Sch 4 - CRSB'!J19</f>
        <v>0</v>
      </c>
      <c r="G19" s="239">
        <f>SUMIFS('Sch 6 - Reclassifications'!$H$9:$H$69, 'Sch 6 - Reclassifications'!$F$9:$F$69, 'Sch 3 - NON-MTS Expense'!$A19, 'Sch 6 - Reclassifications'!$G$9:$G$69, 3)-SUMIFS('Sch 6 - Reclassifications'!$L$9:$L$69, 'Sch 6 - Reclassifications'!$J$9:$J$69, 'Sch 3 - NON-MTS Expense'!$A19, 'Sch 6 - Reclassifications'!$K$9:$K$69, 3)</f>
        <v>0</v>
      </c>
      <c r="H19" s="239">
        <f>SUMIFS('Sch 7 - Adjustments'!$E$9:$E$39, 'Sch 7 - Adjustments'!$I$9:$I$39, 'Sch 3 - NON-MTS Expense'!$A19, 'Sch 7 - Adjustments'!$H$9:$H$39, 3)</f>
        <v>0</v>
      </c>
      <c r="I19" s="266">
        <f t="shared" si="0"/>
        <v>0</v>
      </c>
    </row>
    <row r="20" spans="1:11" ht="18">
      <c r="A20" s="183"/>
      <c r="B20" s="644" t="s">
        <v>68</v>
      </c>
      <c r="C20" s="645"/>
      <c r="D20" s="209"/>
      <c r="E20" s="216">
        <f>SUM(E10:E19)</f>
        <v>675.4</v>
      </c>
      <c r="F20" s="216">
        <f t="shared" ref="F20:I20" si="1">SUM(F10:F19)</f>
        <v>17266527.990909092</v>
      </c>
      <c r="G20" s="216">
        <f t="shared" si="1"/>
        <v>0</v>
      </c>
      <c r="H20" s="216">
        <f t="shared" si="1"/>
        <v>0</v>
      </c>
      <c r="I20" s="240">
        <f t="shared" si="1"/>
        <v>17267203.390909091</v>
      </c>
    </row>
    <row r="21" spans="1:11">
      <c r="A21" s="183"/>
      <c r="B21" s="684"/>
      <c r="C21" s="684"/>
      <c r="D21" s="209"/>
      <c r="E21" s="212"/>
      <c r="F21" s="237"/>
      <c r="G21" s="237"/>
      <c r="H21" s="237"/>
      <c r="I21" s="227"/>
    </row>
    <row r="22" spans="1:11" ht="15.75">
      <c r="A22" s="183"/>
      <c r="B22" s="629" t="s">
        <v>69</v>
      </c>
      <c r="C22" s="629"/>
      <c r="D22" s="209"/>
      <c r="E22" s="212"/>
      <c r="F22" s="237"/>
      <c r="G22" s="237"/>
      <c r="H22" s="237"/>
      <c r="I22" s="227"/>
    </row>
    <row r="23" spans="1:11">
      <c r="A23" s="183">
        <v>11</v>
      </c>
      <c r="B23" s="627" t="s">
        <v>70</v>
      </c>
      <c r="C23" s="627"/>
      <c r="D23" s="209" t="s">
        <v>15</v>
      </c>
      <c r="E23" s="234">
        <v>0</v>
      </c>
      <c r="F23" s="235">
        <f>'Sch 4 - CRSB'!J35</f>
        <v>0</v>
      </c>
      <c r="G23" s="235">
        <f>SUMIFS('Sch 6 - Reclassifications'!$H$9:$H$69, 'Sch 6 - Reclassifications'!$F$9:$F$69, 'Sch 3 - NON-MTS Expense'!$A23, 'Sch 6 - Reclassifications'!$G$9:$G$69, 3)-SUMIFS('Sch 6 - Reclassifications'!$L$9:$L$69, 'Sch 6 - Reclassifications'!$J$9:$J$69, 'Sch 3 - NON-MTS Expense'!$A23, 'Sch 6 - Reclassifications'!$K$9:$K$69, 3)</f>
        <v>0</v>
      </c>
      <c r="H23" s="235">
        <f>SUMIFS('Sch 7 - Adjustments'!$E$9:$E$39, 'Sch 7 - Adjustments'!$I$9:$I$39, 'Sch 3 - NON-MTS Expense'!$A23, 'Sch 7 - Adjustments'!$H$9:$H$39, 3)</f>
        <v>0</v>
      </c>
      <c r="I23" s="228">
        <f>SUM(E23:H23)</f>
        <v>0</v>
      </c>
    </row>
    <row r="24" spans="1:11">
      <c r="A24" s="183">
        <v>12</v>
      </c>
      <c r="B24" s="627" t="s">
        <v>71</v>
      </c>
      <c r="C24" s="627"/>
      <c r="D24" s="209" t="s">
        <v>15</v>
      </c>
      <c r="E24" s="236">
        <v>0</v>
      </c>
      <c r="F24" s="237">
        <f>'Sch 4 - CRSB'!J36</f>
        <v>0</v>
      </c>
      <c r="G24" s="237">
        <f>SUMIFS('Sch 6 - Reclassifications'!$H$9:$H$69, 'Sch 6 - Reclassifications'!$F$9:$F$69, 'Sch 3 - NON-MTS Expense'!$A24, 'Sch 6 - Reclassifications'!$G$9:$G$69, 3)-SUMIFS('Sch 6 - Reclassifications'!$L$9:$L$69, 'Sch 6 - Reclassifications'!$J$9:$J$69, 'Sch 3 - NON-MTS Expense'!$A24, 'Sch 6 - Reclassifications'!$K$9:$K$69, 3)</f>
        <v>0</v>
      </c>
      <c r="H24" s="237">
        <f>SUMIFS('Sch 7 - Adjustments'!$E$9:$E$39, 'Sch 7 - Adjustments'!$I$9:$I$39, 'Sch 3 - NON-MTS Expense'!$A24, 'Sch 7 - Adjustments'!$H$9:$H$39, 3)</f>
        <v>0</v>
      </c>
      <c r="I24" s="227">
        <f>SUM(E24:H24)</f>
        <v>0</v>
      </c>
    </row>
    <row r="25" spans="1:11">
      <c r="A25" s="183">
        <v>13</v>
      </c>
      <c r="B25" s="627" t="s">
        <v>72</v>
      </c>
      <c r="C25" s="627"/>
      <c r="D25" s="209" t="s">
        <v>15</v>
      </c>
      <c r="E25" s="236">
        <v>96603249</v>
      </c>
      <c r="F25" s="237">
        <f>'Sch 4 - CRSB'!J37</f>
        <v>0</v>
      </c>
      <c r="G25" s="237">
        <f>SUMIFS('Sch 6 - Reclassifications'!$H$9:$H$69, 'Sch 6 - Reclassifications'!$F$9:$F$69, 'Sch 3 - NON-MTS Expense'!$A25, 'Sch 6 - Reclassifications'!$G$9:$G$69, 3)-SUMIFS('Sch 6 - Reclassifications'!$L$9:$L$69, 'Sch 6 - Reclassifications'!$J$9:$J$69, 'Sch 3 - NON-MTS Expense'!$A25, 'Sch 6 - Reclassifications'!$K$9:$K$69, 3)</f>
        <v>0</v>
      </c>
      <c r="H25" s="237">
        <f>SUMIFS('Sch 7 - Adjustments'!$E$9:$E$39, 'Sch 7 - Adjustments'!$I$9:$I$39, 'Sch 3 - NON-MTS Expense'!$A25, 'Sch 7 - Adjustments'!$H$9:$H$39, 3)</f>
        <v>-367236</v>
      </c>
      <c r="I25" s="227">
        <f t="shared" ref="I25:I30" si="2">SUM(E25:H25)</f>
        <v>96236013</v>
      </c>
      <c r="K25" s="544"/>
    </row>
    <row r="26" spans="1:11">
      <c r="A26" s="183">
        <v>14</v>
      </c>
      <c r="B26" s="627" t="s">
        <v>73</v>
      </c>
      <c r="C26" s="627"/>
      <c r="D26" s="209" t="s">
        <v>15</v>
      </c>
      <c r="E26" s="236">
        <v>0</v>
      </c>
      <c r="F26" s="237">
        <f>'Sch 4 - CRSB'!J38</f>
        <v>0</v>
      </c>
      <c r="G26" s="237">
        <f>SUMIFS('Sch 6 - Reclassifications'!$H$9:$H$69, 'Sch 6 - Reclassifications'!$F$9:$F$69, 'Sch 3 - NON-MTS Expense'!$A26, 'Sch 6 - Reclassifications'!$G$9:$G$69, 3)-SUMIFS('Sch 6 - Reclassifications'!$L$9:$L$69, 'Sch 6 - Reclassifications'!$J$9:$J$69, 'Sch 3 - NON-MTS Expense'!$A26, 'Sch 6 - Reclassifications'!$K$9:$K$69, 3)</f>
        <v>0</v>
      </c>
      <c r="H26" s="237">
        <f>SUMIFS('Sch 7 - Adjustments'!$E$9:$E$39, 'Sch 7 - Adjustments'!$I$9:$I$39, 'Sch 3 - NON-MTS Expense'!$A26, 'Sch 7 - Adjustments'!$H$9:$H$39, 3)</f>
        <v>0</v>
      </c>
      <c r="I26" s="227">
        <f t="shared" si="2"/>
        <v>0</v>
      </c>
    </row>
    <row r="27" spans="1:11">
      <c r="A27" s="183">
        <v>15</v>
      </c>
      <c r="B27" s="678" t="str">
        <f>'Sch 1 - Total Expense'!B27:C27</f>
        <v>Shared Salaries</v>
      </c>
      <c r="C27" s="678"/>
      <c r="D27" s="209" t="s">
        <v>15</v>
      </c>
      <c r="E27" s="236">
        <v>0</v>
      </c>
      <c r="F27" s="237">
        <f>'Sch 4 - CRSB'!J39</f>
        <v>4466901.2</v>
      </c>
      <c r="G27" s="237">
        <f>SUMIFS('Sch 6 - Reclassifications'!$H$9:$H$69, 'Sch 6 - Reclassifications'!$F$9:$F$69, 'Sch 3 - NON-MTS Expense'!$A27, 'Sch 6 - Reclassifications'!$G$9:$G$69, 3)-SUMIFS('Sch 6 - Reclassifications'!$L$9:$L$69, 'Sch 6 - Reclassifications'!$J$9:$J$69, 'Sch 3 - NON-MTS Expense'!$A27, 'Sch 6 - Reclassifications'!$K$9:$K$69, 3)</f>
        <v>0</v>
      </c>
      <c r="H27" s="237">
        <f>SUMIFS('Sch 7 - Adjustments'!$E$9:$E$39, 'Sch 7 - Adjustments'!$I$9:$I$39, 'Sch 3 - NON-MTS Expense'!$A27, 'Sch 7 - Adjustments'!$H$9:$H$39, 3)</f>
        <v>0</v>
      </c>
      <c r="I27" s="227">
        <f t="shared" si="2"/>
        <v>4466901.2</v>
      </c>
    </row>
    <row r="28" spans="1:11">
      <c r="A28" s="183">
        <v>16</v>
      </c>
      <c r="B28" s="678" t="str">
        <f>'Sch 1 - Total Expense'!B28:C28</f>
        <v>Other- (Specify)</v>
      </c>
      <c r="C28" s="678"/>
      <c r="D28" s="209" t="s">
        <v>15</v>
      </c>
      <c r="E28" s="236">
        <v>0</v>
      </c>
      <c r="F28" s="237">
        <f>'Sch 4 - CRSB'!J40</f>
        <v>0</v>
      </c>
      <c r="G28" s="237">
        <f>SUMIFS('Sch 6 - Reclassifications'!$H$9:$H$69, 'Sch 6 - Reclassifications'!$F$9:$F$69, 'Sch 3 - NON-MTS Expense'!$A28, 'Sch 6 - Reclassifications'!$G$9:$G$69, 3)-SUMIFS('Sch 6 - Reclassifications'!$L$9:$L$69, 'Sch 6 - Reclassifications'!$J$9:$J$69, 'Sch 3 - NON-MTS Expense'!$A28, 'Sch 6 - Reclassifications'!$K$9:$K$69, 3)</f>
        <v>0</v>
      </c>
      <c r="H28" s="237">
        <f>SUMIFS('Sch 7 - Adjustments'!$E$9:$E$39, 'Sch 7 - Adjustments'!$I$9:$I$39, 'Sch 3 - NON-MTS Expense'!$A28, 'Sch 7 - Adjustments'!$H$9:$H$39, 3)</f>
        <v>0</v>
      </c>
      <c r="I28" s="227">
        <f t="shared" si="2"/>
        <v>0</v>
      </c>
    </row>
    <row r="29" spans="1:11">
      <c r="A29" s="183">
        <v>17</v>
      </c>
      <c r="B29" s="678" t="str">
        <f>'Sch 1 - Total Expense'!B29:C29</f>
        <v>Other- (Specify)</v>
      </c>
      <c r="C29" s="678"/>
      <c r="D29" s="209" t="s">
        <v>15</v>
      </c>
      <c r="E29" s="236">
        <v>0</v>
      </c>
      <c r="F29" s="237">
        <f>'Sch 4 - CRSB'!J41</f>
        <v>0</v>
      </c>
      <c r="G29" s="237">
        <f>SUMIFS('Sch 6 - Reclassifications'!$H$9:$H$69, 'Sch 6 - Reclassifications'!$F$9:$F$69, 'Sch 3 - NON-MTS Expense'!$A29, 'Sch 6 - Reclassifications'!$G$9:$G$69, 3)-SUMIFS('Sch 6 - Reclassifications'!$L$9:$L$69, 'Sch 6 - Reclassifications'!$J$9:$J$69, 'Sch 3 - NON-MTS Expense'!$A29, 'Sch 6 - Reclassifications'!$K$9:$K$69, 3)</f>
        <v>0</v>
      </c>
      <c r="H29" s="237">
        <f>SUMIFS('Sch 7 - Adjustments'!$E$9:$E$39, 'Sch 7 - Adjustments'!$I$9:$I$39, 'Sch 3 - NON-MTS Expense'!$A29, 'Sch 7 - Adjustments'!$H$9:$H$39, 3)</f>
        <v>0</v>
      </c>
      <c r="I29" s="227">
        <f t="shared" si="2"/>
        <v>0</v>
      </c>
    </row>
    <row r="30" spans="1:11" ht="17.25">
      <c r="A30" s="183">
        <v>18</v>
      </c>
      <c r="B30" s="678" t="str">
        <f>'Sch 1 - Total Expense'!B30:C30</f>
        <v>Other- (Specify)</v>
      </c>
      <c r="C30" s="678"/>
      <c r="D30" s="209" t="s">
        <v>15</v>
      </c>
      <c r="E30" s="238">
        <v>0</v>
      </c>
      <c r="F30" s="239">
        <f>'Sch 4 - CRSB'!J42</f>
        <v>0</v>
      </c>
      <c r="G30" s="239">
        <f>SUMIFS('Sch 6 - Reclassifications'!$H$9:$H$69, 'Sch 6 - Reclassifications'!$F$9:$F$69, 'Sch 3 - NON-MTS Expense'!$A30, 'Sch 6 - Reclassifications'!$G$9:$G$69, 3)-SUMIFS('Sch 6 - Reclassifications'!$L$9:$L$69, 'Sch 6 - Reclassifications'!$J$9:$J$69, 'Sch 3 - NON-MTS Expense'!$A30, 'Sch 6 - Reclassifications'!$K$9:$K$69, 3)</f>
        <v>0</v>
      </c>
      <c r="H30" s="239">
        <f>SUMIFS('Sch 7 - Adjustments'!$E$9:$E$39, 'Sch 7 - Adjustments'!$I$9:$I$39, 'Sch 3 - NON-MTS Expense'!$A30, 'Sch 7 - Adjustments'!$H$9:$H$39, 3)</f>
        <v>0</v>
      </c>
      <c r="I30" s="266">
        <f t="shared" si="2"/>
        <v>0</v>
      </c>
    </row>
    <row r="31" spans="1:11" ht="20.25">
      <c r="A31" s="183"/>
      <c r="B31" s="630" t="s">
        <v>74</v>
      </c>
      <c r="C31" s="630"/>
      <c r="D31" s="209"/>
      <c r="E31" s="218">
        <f>SUM(E23:E30)</f>
        <v>96603249</v>
      </c>
      <c r="F31" s="218">
        <f t="shared" ref="F31:I31" si="3">SUM(F23:F30)</f>
        <v>4466901.2</v>
      </c>
      <c r="G31" s="218">
        <f t="shared" si="3"/>
        <v>0</v>
      </c>
      <c r="H31" s="218">
        <f t="shared" si="3"/>
        <v>-367236</v>
      </c>
      <c r="I31" s="242">
        <f t="shared" si="3"/>
        <v>100702914.2</v>
      </c>
    </row>
    <row r="32" spans="1:11" ht="20.25">
      <c r="A32" s="183"/>
      <c r="B32" s="286"/>
      <c r="C32" s="286"/>
      <c r="D32" s="209"/>
      <c r="E32" s="287"/>
      <c r="F32" s="287"/>
      <c r="G32" s="288"/>
      <c r="H32" s="288"/>
      <c r="I32" s="242"/>
    </row>
    <row r="33" spans="1:11" ht="15.75">
      <c r="A33" s="183"/>
      <c r="B33" s="629" t="s">
        <v>75</v>
      </c>
      <c r="C33" s="629"/>
      <c r="D33" s="209"/>
      <c r="E33" s="220"/>
      <c r="F33" s="243"/>
      <c r="G33" s="243"/>
      <c r="H33" s="243"/>
      <c r="I33" s="244"/>
    </row>
    <row r="34" spans="1:11">
      <c r="A34" s="183">
        <v>19</v>
      </c>
      <c r="B34" s="627" t="s">
        <v>70</v>
      </c>
      <c r="C34" s="627"/>
      <c r="D34" s="209" t="s">
        <v>15</v>
      </c>
      <c r="E34" s="234">
        <v>0</v>
      </c>
      <c r="F34" s="235">
        <f>'Sch 4 - CRSB'!J46</f>
        <v>0</v>
      </c>
      <c r="G34" s="235">
        <f>SUMIFS('Sch 6 - Reclassifications'!$H$9:$H$69, 'Sch 6 - Reclassifications'!$F$9:$F$69, 'Sch 3 - NON-MTS Expense'!$A34, 'Sch 6 - Reclassifications'!$G$9:$G$69, 3)-SUMIFS('Sch 6 - Reclassifications'!$L$9:$L$69, 'Sch 6 - Reclassifications'!$J$9:$J$69, 'Sch 3 - NON-MTS Expense'!$A34, 'Sch 6 - Reclassifications'!$K$9:$K$69, 3)</f>
        <v>0</v>
      </c>
      <c r="H34" s="235">
        <f>SUMIFS('Sch 7 - Adjustments'!$E$9:$E$39, 'Sch 7 - Adjustments'!$I$9:$I$39, 'Sch 3 - NON-MTS Expense'!$A34, 'Sch 7 - Adjustments'!$H$9:$H$39, 3)</f>
        <v>0</v>
      </c>
      <c r="I34" s="228">
        <f>SUM(E34:H34)</f>
        <v>0</v>
      </c>
    </row>
    <row r="35" spans="1:11">
      <c r="A35" s="183">
        <v>20</v>
      </c>
      <c r="B35" s="627" t="s">
        <v>71</v>
      </c>
      <c r="C35" s="627"/>
      <c r="D35" s="209" t="s">
        <v>15</v>
      </c>
      <c r="E35" s="236">
        <v>0</v>
      </c>
      <c r="F35" s="237">
        <f>'Sch 4 - CRSB'!J47</f>
        <v>0</v>
      </c>
      <c r="G35" s="237">
        <f>SUMIFS('Sch 6 - Reclassifications'!$H$9:$H$69, 'Sch 6 - Reclassifications'!$F$9:$F$69, 'Sch 3 - NON-MTS Expense'!$A35, 'Sch 6 - Reclassifications'!$G$9:$G$69, 3)-SUMIFS('Sch 6 - Reclassifications'!$L$9:$L$69, 'Sch 6 - Reclassifications'!$J$9:$J$69, 'Sch 3 - NON-MTS Expense'!$A35, 'Sch 6 - Reclassifications'!$K$9:$K$69, 3)</f>
        <v>0</v>
      </c>
      <c r="H35" s="237">
        <f>SUMIFS('Sch 7 - Adjustments'!$E$9:$E$39, 'Sch 7 - Adjustments'!$I$9:$I$39, 'Sch 3 - NON-MTS Expense'!$A35, 'Sch 7 - Adjustments'!$H$9:$H$39, 3)</f>
        <v>0</v>
      </c>
      <c r="I35" s="227">
        <f>SUM(E35:H35)</f>
        <v>0</v>
      </c>
    </row>
    <row r="36" spans="1:11">
      <c r="A36" s="183">
        <v>21</v>
      </c>
      <c r="B36" s="627" t="s">
        <v>72</v>
      </c>
      <c r="C36" s="627"/>
      <c r="D36" s="209" t="s">
        <v>15</v>
      </c>
      <c r="E36" s="236">
        <v>46680595</v>
      </c>
      <c r="F36" s="237">
        <f>'Sch 4 - CRSB'!J48</f>
        <v>0</v>
      </c>
      <c r="G36" s="237">
        <f>SUMIFS('Sch 6 - Reclassifications'!$H$9:$H$69, 'Sch 6 - Reclassifications'!$F$9:$F$69, 'Sch 3 - NON-MTS Expense'!$A36, 'Sch 6 - Reclassifications'!$G$9:$G$69, 3)-SUMIFS('Sch 6 - Reclassifications'!$L$9:$L$69, 'Sch 6 - Reclassifications'!$J$9:$J$69, 'Sch 3 - NON-MTS Expense'!$A36, 'Sch 6 - Reclassifications'!$K$9:$K$69, 3)</f>
        <v>0</v>
      </c>
      <c r="H36" s="237">
        <f>SUMIFS('Sch 7 - Adjustments'!$E$9:$E$39, 'Sch 7 - Adjustments'!$I$9:$I$39, 'Sch 3 - NON-MTS Expense'!$A36, 'Sch 7 - Adjustments'!$H$9:$H$39, 3)</f>
        <v>-140503</v>
      </c>
      <c r="I36" s="227">
        <f t="shared" ref="I36:I41" si="4">SUM(E36:H36)</f>
        <v>46540092</v>
      </c>
      <c r="K36" s="544"/>
    </row>
    <row r="37" spans="1:11">
      <c r="A37" s="183">
        <v>22</v>
      </c>
      <c r="B37" s="627" t="s">
        <v>73</v>
      </c>
      <c r="C37" s="627"/>
      <c r="D37" s="209" t="s">
        <v>15</v>
      </c>
      <c r="E37" s="236">
        <v>0</v>
      </c>
      <c r="F37" s="237">
        <f>'Sch 4 - CRSB'!J49</f>
        <v>0</v>
      </c>
      <c r="G37" s="237">
        <f>SUMIFS('Sch 6 - Reclassifications'!$H$9:$H$69, 'Sch 6 - Reclassifications'!$F$9:$F$69, 'Sch 3 - NON-MTS Expense'!$A37, 'Sch 6 - Reclassifications'!$G$9:$G$69, 3)-SUMIFS('Sch 6 - Reclassifications'!$L$9:$L$69, 'Sch 6 - Reclassifications'!$J$9:$J$69, 'Sch 3 - NON-MTS Expense'!$A37, 'Sch 6 - Reclassifications'!$K$9:$K$69, 3)</f>
        <v>0</v>
      </c>
      <c r="H37" s="237">
        <f>SUMIFS('Sch 7 - Adjustments'!$E$9:$E$39, 'Sch 7 - Adjustments'!$I$9:$I$39, 'Sch 3 - NON-MTS Expense'!$A37, 'Sch 7 - Adjustments'!$H$9:$H$39, 3)</f>
        <v>0</v>
      </c>
      <c r="I37" s="227">
        <f t="shared" si="4"/>
        <v>0</v>
      </c>
    </row>
    <row r="38" spans="1:11">
      <c r="A38" s="183">
        <v>23</v>
      </c>
      <c r="B38" s="678" t="str">
        <f>'Sch 1 - Total Expense'!B38:C38</f>
        <v>Shared Fringe</v>
      </c>
      <c r="C38" s="678"/>
      <c r="D38" s="209" t="s">
        <v>15</v>
      </c>
      <c r="E38" s="236">
        <v>0</v>
      </c>
      <c r="F38" s="237">
        <f>'Sch 4 - CRSB'!J50</f>
        <v>1381741.4000000001</v>
      </c>
      <c r="G38" s="237">
        <f>SUMIFS('Sch 6 - Reclassifications'!$H$9:$H$69, 'Sch 6 - Reclassifications'!$F$9:$F$69, 'Sch 3 - NON-MTS Expense'!$A38, 'Sch 6 - Reclassifications'!$G$9:$G$69, 3)-SUMIFS('Sch 6 - Reclassifications'!$L$9:$L$69, 'Sch 6 - Reclassifications'!$J$9:$J$69, 'Sch 3 - NON-MTS Expense'!$A38, 'Sch 6 - Reclassifications'!$K$9:$K$69, 3)</f>
        <v>0</v>
      </c>
      <c r="H38" s="237">
        <f>SUMIFS('Sch 7 - Adjustments'!$E$9:$E$39, 'Sch 7 - Adjustments'!$I$9:$I$39, 'Sch 3 - NON-MTS Expense'!$A38, 'Sch 7 - Adjustments'!$H$9:$H$39, 3)</f>
        <v>0</v>
      </c>
      <c r="I38" s="227">
        <f t="shared" si="4"/>
        <v>1381741.4000000001</v>
      </c>
    </row>
    <row r="39" spans="1:11">
      <c r="A39" s="183">
        <v>24</v>
      </c>
      <c r="B39" s="678" t="str">
        <f>'Sch 1 - Total Expense'!B39:C39</f>
        <v>Other- (Specify)</v>
      </c>
      <c r="C39" s="678"/>
      <c r="D39" s="209" t="s">
        <v>15</v>
      </c>
      <c r="E39" s="236">
        <v>0</v>
      </c>
      <c r="F39" s="237">
        <f>'Sch 4 - CRSB'!J51</f>
        <v>0</v>
      </c>
      <c r="G39" s="237">
        <f>SUMIFS('Sch 6 - Reclassifications'!$H$9:$H$69, 'Sch 6 - Reclassifications'!$F$9:$F$69, 'Sch 3 - NON-MTS Expense'!$A39, 'Sch 6 - Reclassifications'!$G$9:$G$69, 3)-SUMIFS('Sch 6 - Reclassifications'!$L$9:$L$69, 'Sch 6 - Reclassifications'!$J$9:$J$69, 'Sch 3 - NON-MTS Expense'!$A39, 'Sch 6 - Reclassifications'!$K$9:$K$69, 3)</f>
        <v>0</v>
      </c>
      <c r="H39" s="237">
        <f>SUMIFS('Sch 7 - Adjustments'!$E$9:$E$39, 'Sch 7 - Adjustments'!$I$9:$I$39, 'Sch 3 - NON-MTS Expense'!$A39, 'Sch 7 - Adjustments'!$H$9:$H$39, 3)</f>
        <v>0</v>
      </c>
      <c r="I39" s="227">
        <f t="shared" si="4"/>
        <v>0</v>
      </c>
    </row>
    <row r="40" spans="1:11">
      <c r="A40" s="183">
        <v>25</v>
      </c>
      <c r="B40" s="678" t="str">
        <f>'Sch 1 - Total Expense'!B40:C40</f>
        <v>Other- (Specify)</v>
      </c>
      <c r="C40" s="678"/>
      <c r="D40" s="209" t="s">
        <v>15</v>
      </c>
      <c r="E40" s="236">
        <v>0</v>
      </c>
      <c r="F40" s="237">
        <f>'Sch 4 - CRSB'!J52</f>
        <v>0</v>
      </c>
      <c r="G40" s="237">
        <f>SUMIFS('Sch 6 - Reclassifications'!$H$9:$H$69, 'Sch 6 - Reclassifications'!$F$9:$F$69, 'Sch 3 - NON-MTS Expense'!$A40, 'Sch 6 - Reclassifications'!$G$9:$G$69, 3)-SUMIFS('Sch 6 - Reclassifications'!$L$9:$L$69, 'Sch 6 - Reclassifications'!$J$9:$J$69, 'Sch 3 - NON-MTS Expense'!$A40, 'Sch 6 - Reclassifications'!$K$9:$K$69, 3)</f>
        <v>0</v>
      </c>
      <c r="H40" s="237">
        <f>SUMIFS('Sch 7 - Adjustments'!$E$9:$E$39, 'Sch 7 - Adjustments'!$I$9:$I$39, 'Sch 3 - NON-MTS Expense'!$A40, 'Sch 7 - Adjustments'!$H$9:$H$39, 3)</f>
        <v>0</v>
      </c>
      <c r="I40" s="227">
        <f t="shared" si="4"/>
        <v>0</v>
      </c>
    </row>
    <row r="41" spans="1:11" ht="17.25">
      <c r="A41" s="183">
        <v>26</v>
      </c>
      <c r="B41" s="678" t="str">
        <f>'Sch 1 - Total Expense'!B41:C41</f>
        <v>Other- (Specify)</v>
      </c>
      <c r="C41" s="678"/>
      <c r="D41" s="209" t="s">
        <v>15</v>
      </c>
      <c r="E41" s="238">
        <v>0</v>
      </c>
      <c r="F41" s="239">
        <f>'Sch 4 - CRSB'!J53</f>
        <v>0</v>
      </c>
      <c r="G41" s="239">
        <f>SUMIFS('Sch 6 - Reclassifications'!$H$9:$H$69, 'Sch 6 - Reclassifications'!$F$9:$F$69, 'Sch 3 - NON-MTS Expense'!$A41, 'Sch 6 - Reclassifications'!$G$9:$G$69, 3)-SUMIFS('Sch 6 - Reclassifications'!$L$9:$L$69, 'Sch 6 - Reclassifications'!$J$9:$J$69, 'Sch 3 - NON-MTS Expense'!$A41, 'Sch 6 - Reclassifications'!$K$9:$K$69, 3)</f>
        <v>0</v>
      </c>
      <c r="H41" s="239">
        <f>SUMIFS('Sch 7 - Adjustments'!$E$9:$E$39, 'Sch 7 - Adjustments'!$I$9:$I$39, 'Sch 3 - NON-MTS Expense'!$A41, 'Sch 7 - Adjustments'!$H$9:$H$39, 3)</f>
        <v>0</v>
      </c>
      <c r="I41" s="266">
        <f t="shared" si="4"/>
        <v>0</v>
      </c>
    </row>
    <row r="42" spans="1:11" ht="20.25">
      <c r="A42" s="183"/>
      <c r="B42" s="630" t="s">
        <v>76</v>
      </c>
      <c r="C42" s="630"/>
      <c r="D42" s="209"/>
      <c r="E42" s="218">
        <f>SUM(E34:E41)</f>
        <v>46680595</v>
      </c>
      <c r="F42" s="218">
        <f t="shared" ref="F42:I42" si="5">SUM(F34:F41)</f>
        <v>1381741.4000000001</v>
      </c>
      <c r="G42" s="218">
        <f t="shared" si="5"/>
        <v>0</v>
      </c>
      <c r="H42" s="218">
        <f t="shared" si="5"/>
        <v>-140503</v>
      </c>
      <c r="I42" s="242">
        <f t="shared" si="5"/>
        <v>47921833.399999999</v>
      </c>
    </row>
    <row r="43" spans="1:11" ht="18">
      <c r="A43" s="183"/>
      <c r="B43" s="642" t="s">
        <v>77</v>
      </c>
      <c r="C43" s="642"/>
      <c r="D43" s="209"/>
      <c r="E43" s="216">
        <f>E31+E42</f>
        <v>143283844</v>
      </c>
      <c r="F43" s="216">
        <f t="shared" ref="F43:I43" si="6">F31+F42</f>
        <v>5848642.6000000006</v>
      </c>
      <c r="G43" s="216">
        <f t="shared" si="6"/>
        <v>0</v>
      </c>
      <c r="H43" s="216">
        <f t="shared" si="6"/>
        <v>-507739</v>
      </c>
      <c r="I43" s="240">
        <f t="shared" si="6"/>
        <v>148624747.59999999</v>
      </c>
    </row>
    <row r="44" spans="1:11" ht="15.75">
      <c r="A44" s="183"/>
      <c r="B44" s="630"/>
      <c r="C44" s="630"/>
      <c r="D44" s="209"/>
      <c r="E44" s="220"/>
      <c r="F44" s="220"/>
      <c r="G44" s="243"/>
      <c r="H44" s="243"/>
      <c r="I44" s="244"/>
    </row>
    <row r="45" spans="1:11" ht="17.25">
      <c r="A45" s="183"/>
      <c r="B45" s="634" t="s">
        <v>78</v>
      </c>
      <c r="C45" s="634"/>
      <c r="D45" s="209"/>
      <c r="E45" s="225">
        <f>E43+E20</f>
        <v>143284519.40000001</v>
      </c>
      <c r="F45" s="225">
        <f t="shared" ref="F45:I45" si="7">F43+F20</f>
        <v>23115170.590909094</v>
      </c>
      <c r="G45" s="225">
        <f t="shared" si="7"/>
        <v>0</v>
      </c>
      <c r="H45" s="225">
        <f t="shared" si="7"/>
        <v>-507739</v>
      </c>
      <c r="I45" s="231">
        <f t="shared" si="7"/>
        <v>165891950.9909091</v>
      </c>
    </row>
    <row r="46" spans="1:11">
      <c r="A46" s="183"/>
      <c r="B46" s="683"/>
      <c r="C46" s="683"/>
      <c r="D46" s="209"/>
      <c r="E46" s="212"/>
      <c r="F46" s="212"/>
      <c r="G46" s="237"/>
      <c r="H46" s="237"/>
      <c r="I46" s="227"/>
    </row>
    <row r="47" spans="1:11" ht="15.75">
      <c r="A47" s="183"/>
      <c r="B47" s="629" t="s">
        <v>79</v>
      </c>
      <c r="C47" s="629"/>
      <c r="D47" s="209"/>
      <c r="E47" s="212"/>
      <c r="F47" s="212"/>
      <c r="G47" s="237"/>
      <c r="H47" s="237"/>
      <c r="I47" s="227"/>
    </row>
    <row r="48" spans="1:11">
      <c r="A48" s="183">
        <v>27</v>
      </c>
      <c r="B48" s="627" t="s">
        <v>80</v>
      </c>
      <c r="C48" s="627"/>
      <c r="D48" s="209" t="s">
        <v>15</v>
      </c>
      <c r="E48" s="234">
        <v>57</v>
      </c>
      <c r="F48" s="251"/>
      <c r="G48" s="235">
        <f>SUMIFS('Sch 6 - Reclassifications'!$H$9:$H$69, 'Sch 6 - Reclassifications'!$F$9:$F$69, 'Sch 3 - NON-MTS Expense'!$A48, 'Sch 6 - Reclassifications'!$G$9:$G$69, 3)-SUMIFS('Sch 6 - Reclassifications'!$L$9:$L$69, 'Sch 6 - Reclassifications'!$J$9:$J$69, 'Sch 3 - NON-MTS Expense'!$A48, 'Sch 6 - Reclassifications'!$K$9:$K$69, 3)</f>
        <v>0</v>
      </c>
      <c r="H48" s="235">
        <f>SUMIFS('Sch 7 - Adjustments'!$E$9:$E$39, 'Sch 7 - Adjustments'!$I$9:$I$39, 'Sch 3 - NON-MTS Expense'!$A48, 'Sch 7 - Adjustments'!$H$9:$H$39, 3)</f>
        <v>0</v>
      </c>
      <c r="I48" s="228">
        <f>SUM(E48:H48)</f>
        <v>57</v>
      </c>
      <c r="K48" s="544"/>
    </row>
    <row r="49" spans="1:11">
      <c r="A49" s="183">
        <v>28</v>
      </c>
      <c r="B49" s="627" t="s">
        <v>81</v>
      </c>
      <c r="C49" s="627"/>
      <c r="D49" s="209" t="s">
        <v>15</v>
      </c>
      <c r="E49" s="236">
        <v>0</v>
      </c>
      <c r="F49" s="252"/>
      <c r="G49" s="237">
        <f>SUMIFS('Sch 6 - Reclassifications'!$H$9:$H$69, 'Sch 6 - Reclassifications'!$F$9:$F$69, 'Sch 3 - NON-MTS Expense'!$A49, 'Sch 6 - Reclassifications'!$G$9:$G$69, 3)-SUMIFS('Sch 6 - Reclassifications'!$L$9:$L$69, 'Sch 6 - Reclassifications'!$J$9:$J$69, 'Sch 3 - NON-MTS Expense'!$A49, 'Sch 6 - Reclassifications'!$K$9:$K$69, 3)</f>
        <v>0</v>
      </c>
      <c r="H49" s="237">
        <f>SUMIFS('Sch 7 - Adjustments'!$E$9:$E$39, 'Sch 7 - Adjustments'!$I$9:$I$39, 'Sch 3 - NON-MTS Expense'!$A49, 'Sch 7 - Adjustments'!$H$9:$H$39, 3)</f>
        <v>0</v>
      </c>
      <c r="I49" s="227">
        <f>SUM(E49:H49)</f>
        <v>0</v>
      </c>
      <c r="K49" s="544"/>
    </row>
    <row r="50" spans="1:11">
      <c r="A50" s="183">
        <v>29</v>
      </c>
      <c r="B50" s="627" t="s">
        <v>82</v>
      </c>
      <c r="C50" s="627"/>
      <c r="D50" s="209" t="s">
        <v>15</v>
      </c>
      <c r="E50" s="236">
        <v>0</v>
      </c>
      <c r="F50" s="252"/>
      <c r="G50" s="237">
        <f>SUMIFS('Sch 6 - Reclassifications'!$H$9:$H$69, 'Sch 6 - Reclassifications'!$F$9:$F$69, 'Sch 3 - NON-MTS Expense'!$A50, 'Sch 6 - Reclassifications'!$G$9:$G$69, 3)-SUMIFS('Sch 6 - Reclassifications'!$L$9:$L$69, 'Sch 6 - Reclassifications'!$J$9:$J$69, 'Sch 3 - NON-MTS Expense'!$A50, 'Sch 6 - Reclassifications'!$K$9:$K$69, 3)</f>
        <v>0</v>
      </c>
      <c r="H50" s="237">
        <f>SUMIFS('Sch 7 - Adjustments'!$E$9:$E$39, 'Sch 7 - Adjustments'!$I$9:$I$39, 'Sch 3 - NON-MTS Expense'!$A50, 'Sch 7 - Adjustments'!$H$9:$H$39, 3)</f>
        <v>0</v>
      </c>
      <c r="I50" s="227">
        <f t="shared" ref="I50:I78" si="8">SUM(E50:H50)</f>
        <v>0</v>
      </c>
      <c r="K50" s="544"/>
    </row>
    <row r="51" spans="1:11">
      <c r="A51" s="183">
        <v>30</v>
      </c>
      <c r="B51" s="627" t="s">
        <v>83</v>
      </c>
      <c r="C51" s="627"/>
      <c r="D51" s="209" t="s">
        <v>15</v>
      </c>
      <c r="E51" s="236">
        <v>0</v>
      </c>
      <c r="F51" s="252"/>
      <c r="G51" s="237">
        <f>SUMIFS('Sch 6 - Reclassifications'!$H$9:$H$69, 'Sch 6 - Reclassifications'!$F$9:$F$69, 'Sch 3 - NON-MTS Expense'!$A51, 'Sch 6 - Reclassifications'!$G$9:$G$69, 3)-SUMIFS('Sch 6 - Reclassifications'!$L$9:$L$69, 'Sch 6 - Reclassifications'!$J$9:$J$69, 'Sch 3 - NON-MTS Expense'!$A51, 'Sch 6 - Reclassifications'!$K$9:$K$69, 3)</f>
        <v>0</v>
      </c>
      <c r="H51" s="237">
        <f>SUMIFS('Sch 7 - Adjustments'!$E$9:$E$39, 'Sch 7 - Adjustments'!$I$9:$I$39, 'Sch 3 - NON-MTS Expense'!$A51, 'Sch 7 - Adjustments'!$H$9:$H$39, 3)</f>
        <v>0</v>
      </c>
      <c r="I51" s="227">
        <f t="shared" si="8"/>
        <v>0</v>
      </c>
      <c r="K51" s="544"/>
    </row>
    <row r="52" spans="1:11">
      <c r="A52" s="183">
        <v>31</v>
      </c>
      <c r="B52" s="627" t="s">
        <v>84</v>
      </c>
      <c r="C52" s="627"/>
      <c r="D52" s="209" t="s">
        <v>15</v>
      </c>
      <c r="E52" s="236">
        <v>0</v>
      </c>
      <c r="F52" s="252"/>
      <c r="G52" s="237">
        <f>SUMIFS('Sch 6 - Reclassifications'!$H$9:$H$69, 'Sch 6 - Reclassifications'!$F$9:$F$69, 'Sch 3 - NON-MTS Expense'!$A52, 'Sch 6 - Reclassifications'!$G$9:$G$69, 3)-SUMIFS('Sch 6 - Reclassifications'!$L$9:$L$69, 'Sch 6 - Reclassifications'!$J$9:$J$69, 'Sch 3 - NON-MTS Expense'!$A52, 'Sch 6 - Reclassifications'!$K$9:$K$69, 3)</f>
        <v>0</v>
      </c>
      <c r="H52" s="237">
        <f>SUMIFS('Sch 7 - Adjustments'!$E$9:$E$39, 'Sch 7 - Adjustments'!$I$9:$I$39, 'Sch 3 - NON-MTS Expense'!$A52, 'Sch 7 - Adjustments'!$H$9:$H$39, 3)</f>
        <v>0</v>
      </c>
      <c r="I52" s="227">
        <f t="shared" si="8"/>
        <v>0</v>
      </c>
      <c r="K52" s="544"/>
    </row>
    <row r="53" spans="1:11">
      <c r="A53" s="183">
        <v>32</v>
      </c>
      <c r="B53" s="627" t="s">
        <v>85</v>
      </c>
      <c r="C53" s="627"/>
      <c r="D53" s="209" t="s">
        <v>15</v>
      </c>
      <c r="E53" s="236">
        <v>40443</v>
      </c>
      <c r="F53" s="252"/>
      <c r="G53" s="237">
        <f>SUMIFS('Sch 6 - Reclassifications'!$H$9:$H$69, 'Sch 6 - Reclassifications'!$F$9:$F$69, 'Sch 3 - NON-MTS Expense'!$A53, 'Sch 6 - Reclassifications'!$G$9:$G$69, 3)-SUMIFS('Sch 6 - Reclassifications'!$L$9:$L$69, 'Sch 6 - Reclassifications'!$J$9:$J$69, 'Sch 3 - NON-MTS Expense'!$A53, 'Sch 6 - Reclassifications'!$K$9:$K$69, 3)</f>
        <v>0</v>
      </c>
      <c r="H53" s="237">
        <f>SUMIFS('Sch 7 - Adjustments'!$E$9:$E$39, 'Sch 7 - Adjustments'!$I$9:$I$39, 'Sch 3 - NON-MTS Expense'!$A53, 'Sch 7 - Adjustments'!$H$9:$H$39, 3)</f>
        <v>0</v>
      </c>
      <c r="I53" s="227">
        <f t="shared" si="8"/>
        <v>40443</v>
      </c>
      <c r="K53" s="544"/>
    </row>
    <row r="54" spans="1:11">
      <c r="A54" s="183">
        <v>33</v>
      </c>
      <c r="B54" s="650" t="s">
        <v>86</v>
      </c>
      <c r="C54" s="651"/>
      <c r="D54" s="209" t="s">
        <v>15</v>
      </c>
      <c r="E54" s="236">
        <v>0</v>
      </c>
      <c r="F54" s="252"/>
      <c r="G54" s="237">
        <f>SUMIFS('Sch 6 - Reclassifications'!$H$9:$H$69, 'Sch 6 - Reclassifications'!$F$9:$F$69, 'Sch 3 - NON-MTS Expense'!$A54, 'Sch 6 - Reclassifications'!$G$9:$G$69, 3)-SUMIFS('Sch 6 - Reclassifications'!$L$9:$L$69, 'Sch 6 - Reclassifications'!$J$9:$J$69, 'Sch 3 - NON-MTS Expense'!$A54, 'Sch 6 - Reclassifications'!$K$9:$K$69, 3)</f>
        <v>0</v>
      </c>
      <c r="H54" s="237">
        <f>SUMIFS('Sch 7 - Adjustments'!$E$9:$E$39, 'Sch 7 - Adjustments'!$I$9:$I$39, 'Sch 3 - NON-MTS Expense'!$A54, 'Sch 7 - Adjustments'!$H$9:$H$39, 3)</f>
        <v>0</v>
      </c>
      <c r="I54" s="227">
        <f t="shared" si="8"/>
        <v>0</v>
      </c>
      <c r="K54" s="544"/>
    </row>
    <row r="55" spans="1:11">
      <c r="A55" s="183">
        <v>34</v>
      </c>
      <c r="B55" s="627" t="s">
        <v>87</v>
      </c>
      <c r="C55" s="627"/>
      <c r="D55" s="209" t="s">
        <v>15</v>
      </c>
      <c r="E55" s="236">
        <v>5864</v>
      </c>
      <c r="F55" s="252"/>
      <c r="G55" s="237">
        <f>SUMIFS('Sch 6 - Reclassifications'!$H$9:$H$69, 'Sch 6 - Reclassifications'!$F$9:$F$69, 'Sch 3 - NON-MTS Expense'!$A55, 'Sch 6 - Reclassifications'!$G$9:$G$69, 3)-SUMIFS('Sch 6 - Reclassifications'!$L$9:$L$69, 'Sch 6 - Reclassifications'!$J$9:$J$69, 'Sch 3 - NON-MTS Expense'!$A55, 'Sch 6 - Reclassifications'!$K$9:$K$69, 3)</f>
        <v>0</v>
      </c>
      <c r="H55" s="237">
        <f>SUMIFS('Sch 7 - Adjustments'!$E$9:$E$39, 'Sch 7 - Adjustments'!$I$9:$I$39, 'Sch 3 - NON-MTS Expense'!$A55, 'Sch 7 - Adjustments'!$H$9:$H$39, 3)</f>
        <v>0</v>
      </c>
      <c r="I55" s="227">
        <f t="shared" si="8"/>
        <v>5864</v>
      </c>
      <c r="K55" s="544"/>
    </row>
    <row r="56" spans="1:11">
      <c r="A56" s="183">
        <v>35</v>
      </c>
      <c r="B56" s="627" t="s">
        <v>88</v>
      </c>
      <c r="C56" s="627"/>
      <c r="D56" s="209" t="s">
        <v>15</v>
      </c>
      <c r="E56" s="236">
        <v>0</v>
      </c>
      <c r="F56" s="252"/>
      <c r="G56" s="237">
        <f>SUMIFS('Sch 6 - Reclassifications'!$H$9:$H$69, 'Sch 6 - Reclassifications'!$F$9:$F$69, 'Sch 3 - NON-MTS Expense'!$A56, 'Sch 6 - Reclassifications'!$G$9:$G$69, 3)-SUMIFS('Sch 6 - Reclassifications'!$L$9:$L$69, 'Sch 6 - Reclassifications'!$J$9:$J$69, 'Sch 3 - NON-MTS Expense'!$A56, 'Sch 6 - Reclassifications'!$K$9:$K$69, 3)</f>
        <v>0</v>
      </c>
      <c r="H56" s="237">
        <f>SUMIFS('Sch 7 - Adjustments'!$E$9:$E$39, 'Sch 7 - Adjustments'!$I$9:$I$39, 'Sch 3 - NON-MTS Expense'!$A56, 'Sch 7 - Adjustments'!$H$9:$H$39, 3)</f>
        <v>0</v>
      </c>
      <c r="I56" s="227">
        <f t="shared" si="8"/>
        <v>0</v>
      </c>
      <c r="K56" s="544"/>
    </row>
    <row r="57" spans="1:11">
      <c r="A57" s="183">
        <v>36</v>
      </c>
      <c r="B57" s="627" t="s">
        <v>89</v>
      </c>
      <c r="C57" s="627"/>
      <c r="D57" s="209" t="s">
        <v>15</v>
      </c>
      <c r="E57" s="236">
        <v>58614</v>
      </c>
      <c r="F57" s="252"/>
      <c r="G57" s="237">
        <f>SUMIFS('Sch 6 - Reclassifications'!$H$9:$H$69, 'Sch 6 - Reclassifications'!$F$9:$F$69, 'Sch 3 - NON-MTS Expense'!$A57, 'Sch 6 - Reclassifications'!$G$9:$G$69, 3)-SUMIFS('Sch 6 - Reclassifications'!$L$9:$L$69, 'Sch 6 - Reclassifications'!$J$9:$J$69, 'Sch 3 - NON-MTS Expense'!$A57, 'Sch 6 - Reclassifications'!$K$9:$K$69, 3)</f>
        <v>0</v>
      </c>
      <c r="H57" s="237">
        <f>SUMIFS('Sch 7 - Adjustments'!$E$9:$E$39, 'Sch 7 - Adjustments'!$I$9:$I$39, 'Sch 3 - NON-MTS Expense'!$A57, 'Sch 7 - Adjustments'!$H$9:$H$39, 3)</f>
        <v>0</v>
      </c>
      <c r="I57" s="227">
        <f t="shared" si="8"/>
        <v>58614</v>
      </c>
      <c r="K57" s="544"/>
    </row>
    <row r="58" spans="1:11">
      <c r="A58" s="183">
        <v>37</v>
      </c>
      <c r="B58" s="627" t="s">
        <v>90</v>
      </c>
      <c r="C58" s="627"/>
      <c r="D58" s="209" t="s">
        <v>15</v>
      </c>
      <c r="E58" s="236">
        <v>0</v>
      </c>
      <c r="F58" s="252"/>
      <c r="G58" s="237">
        <f>SUMIFS('Sch 6 - Reclassifications'!$H$9:$H$69, 'Sch 6 - Reclassifications'!$F$9:$F$69, 'Sch 3 - NON-MTS Expense'!$A58, 'Sch 6 - Reclassifications'!$G$9:$G$69, 3)-SUMIFS('Sch 6 - Reclassifications'!$L$9:$L$69, 'Sch 6 - Reclassifications'!$J$9:$J$69, 'Sch 3 - NON-MTS Expense'!$A58, 'Sch 6 - Reclassifications'!$K$9:$K$69, 3)</f>
        <v>0</v>
      </c>
      <c r="H58" s="237">
        <f>SUMIFS('Sch 7 - Adjustments'!$E$9:$E$39, 'Sch 7 - Adjustments'!$I$9:$I$39, 'Sch 3 - NON-MTS Expense'!$A58, 'Sch 7 - Adjustments'!$H$9:$H$39, 3)</f>
        <v>0</v>
      </c>
      <c r="I58" s="227">
        <f t="shared" si="8"/>
        <v>0</v>
      </c>
      <c r="K58" s="544"/>
    </row>
    <row r="59" spans="1:11">
      <c r="A59" s="183">
        <v>38</v>
      </c>
      <c r="B59" s="627" t="s">
        <v>91</v>
      </c>
      <c r="C59" s="627"/>
      <c r="D59" s="209" t="s">
        <v>15</v>
      </c>
      <c r="E59" s="236">
        <v>0</v>
      </c>
      <c r="F59" s="252"/>
      <c r="G59" s="237">
        <f>SUMIFS('Sch 6 - Reclassifications'!$H$9:$H$69, 'Sch 6 - Reclassifications'!$F$9:$F$69, 'Sch 3 - NON-MTS Expense'!$A59, 'Sch 6 - Reclassifications'!$G$9:$G$69, 3)-SUMIFS('Sch 6 - Reclassifications'!$L$9:$L$69, 'Sch 6 - Reclassifications'!$J$9:$J$69, 'Sch 3 - NON-MTS Expense'!$A59, 'Sch 6 - Reclassifications'!$K$9:$K$69, 3)</f>
        <v>0</v>
      </c>
      <c r="H59" s="237">
        <f>SUMIFS('Sch 7 - Adjustments'!$E$9:$E$39, 'Sch 7 - Adjustments'!$I$9:$I$39, 'Sch 3 - NON-MTS Expense'!$A59, 'Sch 7 - Adjustments'!$H$9:$H$39, 3)</f>
        <v>0</v>
      </c>
      <c r="I59" s="227">
        <f t="shared" si="8"/>
        <v>0</v>
      </c>
      <c r="K59" s="544"/>
    </row>
    <row r="60" spans="1:11">
      <c r="A60" s="183">
        <v>39</v>
      </c>
      <c r="B60" s="627" t="s">
        <v>92</v>
      </c>
      <c r="C60" s="627"/>
      <c r="D60" s="209" t="s">
        <v>15</v>
      </c>
      <c r="E60" s="236">
        <v>0</v>
      </c>
      <c r="F60" s="252"/>
      <c r="G60" s="237">
        <f>SUMIFS('Sch 6 - Reclassifications'!$H$9:$H$69, 'Sch 6 - Reclassifications'!$F$9:$F$69, 'Sch 3 - NON-MTS Expense'!$A60, 'Sch 6 - Reclassifications'!$G$9:$G$69, 3)-SUMIFS('Sch 6 - Reclassifications'!$L$9:$L$69, 'Sch 6 - Reclassifications'!$J$9:$J$69, 'Sch 3 - NON-MTS Expense'!$A60, 'Sch 6 - Reclassifications'!$K$9:$K$69, 3)</f>
        <v>0</v>
      </c>
      <c r="H60" s="237">
        <f>SUMIFS('Sch 7 - Adjustments'!$E$9:$E$39, 'Sch 7 - Adjustments'!$I$9:$I$39, 'Sch 3 - NON-MTS Expense'!$A60, 'Sch 7 - Adjustments'!$H$9:$H$39, 3)</f>
        <v>0</v>
      </c>
      <c r="I60" s="227">
        <f t="shared" si="8"/>
        <v>0</v>
      </c>
      <c r="K60" s="544"/>
    </row>
    <row r="61" spans="1:11">
      <c r="A61" s="183">
        <v>40</v>
      </c>
      <c r="B61" s="627" t="s">
        <v>93</v>
      </c>
      <c r="C61" s="627"/>
      <c r="D61" s="209" t="s">
        <v>15</v>
      </c>
      <c r="E61" s="236">
        <v>0</v>
      </c>
      <c r="F61" s="252"/>
      <c r="G61" s="237">
        <f>SUMIFS('Sch 6 - Reclassifications'!$H$9:$H$69, 'Sch 6 - Reclassifications'!$F$9:$F$69, 'Sch 3 - NON-MTS Expense'!$A61, 'Sch 6 - Reclassifications'!$G$9:$G$69, 3)-SUMIFS('Sch 6 - Reclassifications'!$L$9:$L$69, 'Sch 6 - Reclassifications'!$J$9:$J$69, 'Sch 3 - NON-MTS Expense'!$A61, 'Sch 6 - Reclassifications'!$K$9:$K$69, 3)</f>
        <v>0</v>
      </c>
      <c r="H61" s="237">
        <f>SUMIFS('Sch 7 - Adjustments'!$E$9:$E$39, 'Sch 7 - Adjustments'!$I$9:$I$39, 'Sch 3 - NON-MTS Expense'!$A61, 'Sch 7 - Adjustments'!$H$9:$H$39, 3)</f>
        <v>0</v>
      </c>
      <c r="I61" s="227">
        <f t="shared" si="8"/>
        <v>0</v>
      </c>
      <c r="K61" s="544"/>
    </row>
    <row r="62" spans="1:11">
      <c r="A62" s="183">
        <v>41</v>
      </c>
      <c r="B62" s="627" t="s">
        <v>94</v>
      </c>
      <c r="C62" s="627"/>
      <c r="D62" s="209" t="s">
        <v>15</v>
      </c>
      <c r="E62" s="236">
        <v>0</v>
      </c>
      <c r="F62" s="252"/>
      <c r="G62" s="237">
        <f>SUMIFS('Sch 6 - Reclassifications'!$H$9:$H$69, 'Sch 6 - Reclassifications'!$F$9:$F$69, 'Sch 3 - NON-MTS Expense'!$A62, 'Sch 6 - Reclassifications'!$G$9:$G$69, 3)-SUMIFS('Sch 6 - Reclassifications'!$L$9:$L$69, 'Sch 6 - Reclassifications'!$J$9:$J$69, 'Sch 3 - NON-MTS Expense'!$A62, 'Sch 6 - Reclassifications'!$K$9:$K$69, 3)</f>
        <v>0</v>
      </c>
      <c r="H62" s="237">
        <f>SUMIFS('Sch 7 - Adjustments'!$E$9:$E$39, 'Sch 7 - Adjustments'!$I$9:$I$39, 'Sch 3 - NON-MTS Expense'!$A62, 'Sch 7 - Adjustments'!$H$9:$H$39, 3)</f>
        <v>0</v>
      </c>
      <c r="I62" s="227">
        <f t="shared" si="8"/>
        <v>0</v>
      </c>
      <c r="K62" s="544"/>
    </row>
    <row r="63" spans="1:11">
      <c r="A63" s="183">
        <v>42</v>
      </c>
      <c r="B63" s="627" t="s">
        <v>95</v>
      </c>
      <c r="C63" s="627"/>
      <c r="D63" s="209" t="s">
        <v>15</v>
      </c>
      <c r="E63" s="236">
        <v>0</v>
      </c>
      <c r="F63" s="252"/>
      <c r="G63" s="237">
        <f>SUMIFS('Sch 6 - Reclassifications'!$H$9:$H$69, 'Sch 6 - Reclassifications'!$F$9:$F$69, 'Sch 3 - NON-MTS Expense'!$A63, 'Sch 6 - Reclassifications'!$G$9:$G$69, 3)-SUMIFS('Sch 6 - Reclassifications'!$L$9:$L$69, 'Sch 6 - Reclassifications'!$J$9:$J$69, 'Sch 3 - NON-MTS Expense'!$A63, 'Sch 6 - Reclassifications'!$K$9:$K$69, 3)</f>
        <v>0</v>
      </c>
      <c r="H63" s="237">
        <f>SUMIFS('Sch 7 - Adjustments'!$E$9:$E$39, 'Sch 7 - Adjustments'!$I$9:$I$39, 'Sch 3 - NON-MTS Expense'!$A63, 'Sch 7 - Adjustments'!$H$9:$H$39, 3)</f>
        <v>0</v>
      </c>
      <c r="I63" s="227">
        <f t="shared" si="8"/>
        <v>0</v>
      </c>
      <c r="K63" s="544"/>
    </row>
    <row r="64" spans="1:11">
      <c r="A64" s="183">
        <v>43</v>
      </c>
      <c r="B64" s="627" t="s">
        <v>96</v>
      </c>
      <c r="C64" s="627"/>
      <c r="D64" s="209" t="s">
        <v>15</v>
      </c>
      <c r="E64" s="236">
        <v>52172</v>
      </c>
      <c r="F64" s="252"/>
      <c r="G64" s="237">
        <f>SUMIFS('Sch 6 - Reclassifications'!$H$9:$H$69, 'Sch 6 - Reclassifications'!$F$9:$F$69, 'Sch 3 - NON-MTS Expense'!$A64, 'Sch 6 - Reclassifications'!$G$9:$G$69, 3)-SUMIFS('Sch 6 - Reclassifications'!$L$9:$L$69, 'Sch 6 - Reclassifications'!$J$9:$J$69, 'Sch 3 - NON-MTS Expense'!$A64, 'Sch 6 - Reclassifications'!$K$9:$K$69, 3)</f>
        <v>0</v>
      </c>
      <c r="H64" s="237">
        <f>SUMIFS('Sch 7 - Adjustments'!$E$9:$E$39, 'Sch 7 - Adjustments'!$I$9:$I$39, 'Sch 3 - NON-MTS Expense'!$A64, 'Sch 7 - Adjustments'!$H$9:$H$39, 3)</f>
        <v>0</v>
      </c>
      <c r="I64" s="227">
        <f t="shared" si="8"/>
        <v>52172</v>
      </c>
      <c r="K64" s="544"/>
    </row>
    <row r="65" spans="1:11">
      <c r="A65" s="183">
        <v>44</v>
      </c>
      <c r="B65" s="627" t="s">
        <v>97</v>
      </c>
      <c r="C65" s="627"/>
      <c r="D65" s="209" t="s">
        <v>15</v>
      </c>
      <c r="E65" s="236">
        <v>0</v>
      </c>
      <c r="F65" s="252"/>
      <c r="G65" s="237">
        <f>SUMIFS('Sch 6 - Reclassifications'!$H$9:$H$69, 'Sch 6 - Reclassifications'!$F$9:$F$69, 'Sch 3 - NON-MTS Expense'!$A65, 'Sch 6 - Reclassifications'!$G$9:$G$69, 3)-SUMIFS('Sch 6 - Reclassifications'!$L$9:$L$69, 'Sch 6 - Reclassifications'!$J$9:$J$69, 'Sch 3 - NON-MTS Expense'!$A65, 'Sch 6 - Reclassifications'!$K$9:$K$69, 3)</f>
        <v>0</v>
      </c>
      <c r="H65" s="237">
        <f>SUMIFS('Sch 7 - Adjustments'!$E$9:$E$39, 'Sch 7 - Adjustments'!$I$9:$I$39, 'Sch 3 - NON-MTS Expense'!$A65, 'Sch 7 - Adjustments'!$H$9:$H$39, 3)</f>
        <v>0</v>
      </c>
      <c r="I65" s="227">
        <f t="shared" si="8"/>
        <v>0</v>
      </c>
      <c r="K65" s="544"/>
    </row>
    <row r="66" spans="1:11">
      <c r="A66" s="183">
        <v>45</v>
      </c>
      <c r="B66" s="627" t="s">
        <v>98</v>
      </c>
      <c r="C66" s="627"/>
      <c r="D66" s="209" t="s">
        <v>15</v>
      </c>
      <c r="E66" s="236">
        <v>5639</v>
      </c>
      <c r="F66" s="252"/>
      <c r="G66" s="237">
        <f>SUMIFS('Sch 6 - Reclassifications'!$H$9:$H$69, 'Sch 6 - Reclassifications'!$F$9:$F$69, 'Sch 3 - NON-MTS Expense'!$A66, 'Sch 6 - Reclassifications'!$G$9:$G$69, 3)-SUMIFS('Sch 6 - Reclassifications'!$L$9:$L$69, 'Sch 6 - Reclassifications'!$J$9:$J$69, 'Sch 3 - NON-MTS Expense'!$A66, 'Sch 6 - Reclassifications'!$K$9:$K$69, 3)</f>
        <v>0</v>
      </c>
      <c r="H66" s="237">
        <f>SUMIFS('Sch 7 - Adjustments'!$E$9:$E$39, 'Sch 7 - Adjustments'!$I$9:$I$39, 'Sch 3 - NON-MTS Expense'!$A66, 'Sch 7 - Adjustments'!$H$9:$H$39, 3)</f>
        <v>0</v>
      </c>
      <c r="I66" s="227">
        <f t="shared" si="8"/>
        <v>5639</v>
      </c>
      <c r="K66" s="544"/>
    </row>
    <row r="67" spans="1:11">
      <c r="A67" s="183">
        <v>46</v>
      </c>
      <c r="B67" s="627" t="s">
        <v>99</v>
      </c>
      <c r="C67" s="627"/>
      <c r="D67" s="209" t="s">
        <v>15</v>
      </c>
      <c r="E67" s="236">
        <v>0</v>
      </c>
      <c r="F67" s="252"/>
      <c r="G67" s="237">
        <f>SUMIFS('Sch 6 - Reclassifications'!$H$9:$H$69, 'Sch 6 - Reclassifications'!$F$9:$F$69, 'Sch 3 - NON-MTS Expense'!$A67, 'Sch 6 - Reclassifications'!$G$9:$G$69, 3)-SUMIFS('Sch 6 - Reclassifications'!$L$9:$L$69, 'Sch 6 - Reclassifications'!$J$9:$J$69, 'Sch 3 - NON-MTS Expense'!$A67, 'Sch 6 - Reclassifications'!$K$9:$K$69, 3)</f>
        <v>0</v>
      </c>
      <c r="H67" s="237">
        <f>SUMIFS('Sch 7 - Adjustments'!$E$9:$E$39, 'Sch 7 - Adjustments'!$I$9:$I$39, 'Sch 3 - NON-MTS Expense'!$A67, 'Sch 7 - Adjustments'!$H$9:$H$39, 3)</f>
        <v>0</v>
      </c>
      <c r="I67" s="227">
        <f t="shared" si="8"/>
        <v>0</v>
      </c>
      <c r="K67" s="544"/>
    </row>
    <row r="68" spans="1:11">
      <c r="A68" s="183">
        <v>47</v>
      </c>
      <c r="B68" s="627" t="s">
        <v>100</v>
      </c>
      <c r="C68" s="627"/>
      <c r="D68" s="209" t="s">
        <v>15</v>
      </c>
      <c r="E68" s="236">
        <v>0</v>
      </c>
      <c r="F68" s="252"/>
      <c r="G68" s="237">
        <f>SUMIFS('Sch 6 - Reclassifications'!$H$9:$H$69, 'Sch 6 - Reclassifications'!$F$9:$F$69, 'Sch 3 - NON-MTS Expense'!$A68, 'Sch 6 - Reclassifications'!$G$9:$G$69, 3)-SUMIFS('Sch 6 - Reclassifications'!$L$9:$L$69, 'Sch 6 - Reclassifications'!$J$9:$J$69, 'Sch 3 - NON-MTS Expense'!$A68, 'Sch 6 - Reclassifications'!$K$9:$K$69, 3)</f>
        <v>0</v>
      </c>
      <c r="H68" s="237">
        <f>SUMIFS('Sch 7 - Adjustments'!$E$9:$E$39, 'Sch 7 - Adjustments'!$I$9:$I$39, 'Sch 3 - NON-MTS Expense'!$A68, 'Sch 7 - Adjustments'!$H$9:$H$39, 3)</f>
        <v>0</v>
      </c>
      <c r="I68" s="227">
        <f t="shared" si="8"/>
        <v>0</v>
      </c>
      <c r="K68" s="544"/>
    </row>
    <row r="69" spans="1:11">
      <c r="A69" s="183">
        <v>48</v>
      </c>
      <c r="B69" s="627" t="s">
        <v>101</v>
      </c>
      <c r="C69" s="627"/>
      <c r="D69" s="209" t="s">
        <v>15</v>
      </c>
      <c r="E69" s="236">
        <v>0</v>
      </c>
      <c r="F69" s="252"/>
      <c r="G69" s="237">
        <f>SUMIFS('Sch 6 - Reclassifications'!$H$9:$H$69, 'Sch 6 - Reclassifications'!$F$9:$F$69, 'Sch 3 - NON-MTS Expense'!$A69, 'Sch 6 - Reclassifications'!$G$9:$G$69, 3)-SUMIFS('Sch 6 - Reclassifications'!$L$9:$L$69, 'Sch 6 - Reclassifications'!$J$9:$J$69, 'Sch 3 - NON-MTS Expense'!$A69, 'Sch 6 - Reclassifications'!$K$9:$K$69, 3)</f>
        <v>0</v>
      </c>
      <c r="H69" s="237">
        <f>SUMIFS('Sch 7 - Adjustments'!$E$9:$E$39, 'Sch 7 - Adjustments'!$I$9:$I$39, 'Sch 3 - NON-MTS Expense'!$A69, 'Sch 7 - Adjustments'!$H$9:$H$39, 3)</f>
        <v>0</v>
      </c>
      <c r="I69" s="227">
        <f t="shared" si="8"/>
        <v>0</v>
      </c>
      <c r="K69" s="544"/>
    </row>
    <row r="70" spans="1:11">
      <c r="A70" s="183">
        <v>49</v>
      </c>
      <c r="B70" s="627" t="s">
        <v>102</v>
      </c>
      <c r="C70" s="627"/>
      <c r="D70" s="209" t="s">
        <v>15</v>
      </c>
      <c r="E70" s="236">
        <v>0</v>
      </c>
      <c r="F70" s="252"/>
      <c r="G70" s="237">
        <f>SUMIFS('Sch 6 - Reclassifications'!$H$9:$H$69, 'Sch 6 - Reclassifications'!$F$9:$F$69, 'Sch 3 - NON-MTS Expense'!$A70, 'Sch 6 - Reclassifications'!$G$9:$G$69, 3)-SUMIFS('Sch 6 - Reclassifications'!$L$9:$L$69, 'Sch 6 - Reclassifications'!$J$9:$J$69, 'Sch 3 - NON-MTS Expense'!$A70, 'Sch 6 - Reclassifications'!$K$9:$K$69, 3)</f>
        <v>0</v>
      </c>
      <c r="H70" s="237">
        <f>SUMIFS('Sch 7 - Adjustments'!$E$9:$E$39, 'Sch 7 - Adjustments'!$I$9:$I$39, 'Sch 3 - NON-MTS Expense'!$A70, 'Sch 7 - Adjustments'!$H$9:$H$39, 3)</f>
        <v>0</v>
      </c>
      <c r="I70" s="227">
        <f t="shared" si="8"/>
        <v>0</v>
      </c>
      <c r="K70" s="544"/>
    </row>
    <row r="71" spans="1:11">
      <c r="A71" s="183">
        <v>50</v>
      </c>
      <c r="B71" s="627" t="s">
        <v>103</v>
      </c>
      <c r="C71" s="627"/>
      <c r="D71" s="209" t="s">
        <v>15</v>
      </c>
      <c r="E71" s="236">
        <v>0</v>
      </c>
      <c r="F71" s="252"/>
      <c r="G71" s="237">
        <f>SUMIFS('Sch 6 - Reclassifications'!$H$9:$H$69, 'Sch 6 - Reclassifications'!$F$9:$F$69, 'Sch 3 - NON-MTS Expense'!$A71, 'Sch 6 - Reclassifications'!$G$9:$G$69, 3)-SUMIFS('Sch 6 - Reclassifications'!$L$9:$L$69, 'Sch 6 - Reclassifications'!$J$9:$J$69, 'Sch 3 - NON-MTS Expense'!$A71, 'Sch 6 - Reclassifications'!$K$9:$K$69, 3)</f>
        <v>0</v>
      </c>
      <c r="H71" s="237">
        <f>SUMIFS('Sch 7 - Adjustments'!$E$9:$E$39, 'Sch 7 - Adjustments'!$I$9:$I$39, 'Sch 3 - NON-MTS Expense'!$A71, 'Sch 7 - Adjustments'!$H$9:$H$39, 3)</f>
        <v>0</v>
      </c>
      <c r="I71" s="227">
        <f t="shared" si="8"/>
        <v>0</v>
      </c>
      <c r="K71" s="544"/>
    </row>
    <row r="72" spans="1:11">
      <c r="A72" s="183">
        <v>51</v>
      </c>
      <c r="B72" s="627" t="s">
        <v>104</v>
      </c>
      <c r="C72" s="627"/>
      <c r="D72" s="209" t="s">
        <v>15</v>
      </c>
      <c r="E72" s="236">
        <v>0</v>
      </c>
      <c r="F72" s="252"/>
      <c r="G72" s="237">
        <f>SUMIFS('Sch 6 - Reclassifications'!$H$9:$H$69, 'Sch 6 - Reclassifications'!$F$9:$F$69, 'Sch 3 - NON-MTS Expense'!$A72, 'Sch 6 - Reclassifications'!$G$9:$G$69, 3)-SUMIFS('Sch 6 - Reclassifications'!$L$9:$L$69, 'Sch 6 - Reclassifications'!$J$9:$J$69, 'Sch 3 - NON-MTS Expense'!$A72, 'Sch 6 - Reclassifications'!$K$9:$K$69, 3)</f>
        <v>0</v>
      </c>
      <c r="H72" s="237">
        <f>SUMIFS('Sch 7 - Adjustments'!$E$9:$E$39, 'Sch 7 - Adjustments'!$I$9:$I$39, 'Sch 3 - NON-MTS Expense'!$A72, 'Sch 7 - Adjustments'!$H$9:$H$39, 3)</f>
        <v>0</v>
      </c>
      <c r="I72" s="227">
        <f t="shared" si="8"/>
        <v>0</v>
      </c>
      <c r="K72" s="544"/>
    </row>
    <row r="73" spans="1:11">
      <c r="A73" s="183">
        <v>52</v>
      </c>
      <c r="B73" s="627" t="s">
        <v>105</v>
      </c>
      <c r="C73" s="627"/>
      <c r="D73" s="209" t="s">
        <v>15</v>
      </c>
      <c r="E73" s="236">
        <v>0</v>
      </c>
      <c r="F73" s="252"/>
      <c r="G73" s="237">
        <f>SUMIFS('Sch 6 - Reclassifications'!$H$9:$H$69, 'Sch 6 - Reclassifications'!$F$9:$F$69, 'Sch 3 - NON-MTS Expense'!$A73, 'Sch 6 - Reclassifications'!$G$9:$G$69, 3)-SUMIFS('Sch 6 - Reclassifications'!$L$9:$L$69, 'Sch 6 - Reclassifications'!$J$9:$J$69, 'Sch 3 - NON-MTS Expense'!$A73, 'Sch 6 - Reclassifications'!$K$9:$K$69, 3)</f>
        <v>0</v>
      </c>
      <c r="H73" s="237">
        <f>SUMIFS('Sch 7 - Adjustments'!$E$9:$E$39, 'Sch 7 - Adjustments'!$I$9:$I$39, 'Sch 3 - NON-MTS Expense'!$A73, 'Sch 7 - Adjustments'!$H$9:$H$39, 3)</f>
        <v>0</v>
      </c>
      <c r="I73" s="227">
        <f t="shared" si="8"/>
        <v>0</v>
      </c>
      <c r="K73" s="544"/>
    </row>
    <row r="74" spans="1:11">
      <c r="A74" s="183">
        <v>53</v>
      </c>
      <c r="B74" s="627" t="s">
        <v>106</v>
      </c>
      <c r="C74" s="627"/>
      <c r="D74" s="209" t="s">
        <v>15</v>
      </c>
      <c r="E74" s="236">
        <v>0</v>
      </c>
      <c r="F74" s="252"/>
      <c r="G74" s="237">
        <f>SUMIFS('Sch 6 - Reclassifications'!$H$9:$H$69, 'Sch 6 - Reclassifications'!$F$9:$F$69, 'Sch 3 - NON-MTS Expense'!$A74, 'Sch 6 - Reclassifications'!$G$9:$G$69, 3)-SUMIFS('Sch 6 - Reclassifications'!$L$9:$L$69, 'Sch 6 - Reclassifications'!$J$9:$J$69, 'Sch 3 - NON-MTS Expense'!$A74, 'Sch 6 - Reclassifications'!$K$9:$K$69, 3)</f>
        <v>0</v>
      </c>
      <c r="H74" s="237">
        <f>SUMIFS('Sch 7 - Adjustments'!$E$9:$E$39, 'Sch 7 - Adjustments'!$I$9:$I$39, 'Sch 3 - NON-MTS Expense'!$A74, 'Sch 7 - Adjustments'!$H$9:$H$39, 3)</f>
        <v>0</v>
      </c>
      <c r="I74" s="227">
        <f t="shared" si="8"/>
        <v>0</v>
      </c>
      <c r="K74" s="544"/>
    </row>
    <row r="75" spans="1:11">
      <c r="A75" s="183">
        <v>54</v>
      </c>
      <c r="B75" s="627" t="s">
        <v>107</v>
      </c>
      <c r="C75" s="627"/>
      <c r="D75" s="209" t="s">
        <v>15</v>
      </c>
      <c r="E75" s="236">
        <v>0</v>
      </c>
      <c r="F75" s="252"/>
      <c r="G75" s="237">
        <f>SUMIFS('Sch 6 - Reclassifications'!$H$9:$H$69, 'Sch 6 - Reclassifications'!$F$9:$F$69, 'Sch 3 - NON-MTS Expense'!$A75, 'Sch 6 - Reclassifications'!$G$9:$G$69, 3)-SUMIFS('Sch 6 - Reclassifications'!$L$9:$L$69, 'Sch 6 - Reclassifications'!$J$9:$J$69, 'Sch 3 - NON-MTS Expense'!$A75, 'Sch 6 - Reclassifications'!$K$9:$K$69, 3)</f>
        <v>0</v>
      </c>
      <c r="H75" s="237">
        <f>SUMIFS('Sch 7 - Adjustments'!$E$9:$E$39, 'Sch 7 - Adjustments'!$I$9:$I$39, 'Sch 3 - NON-MTS Expense'!$A75, 'Sch 7 - Adjustments'!$H$9:$H$39, 3)</f>
        <v>0</v>
      </c>
      <c r="I75" s="227">
        <f t="shared" si="8"/>
        <v>0</v>
      </c>
      <c r="K75" s="544"/>
    </row>
    <row r="76" spans="1:11">
      <c r="A76" s="183">
        <v>55</v>
      </c>
      <c r="B76" s="678" t="str">
        <f>'Sch 1 - Total Expense'!B76:C76</f>
        <v>Travel</v>
      </c>
      <c r="C76" s="678"/>
      <c r="D76" s="209" t="s">
        <v>15</v>
      </c>
      <c r="E76" s="236">
        <v>27323</v>
      </c>
      <c r="F76" s="252"/>
      <c r="G76" s="237">
        <f>SUMIFS('Sch 6 - Reclassifications'!$H$9:$H$69, 'Sch 6 - Reclassifications'!$F$9:$F$69, 'Sch 3 - NON-MTS Expense'!$A76, 'Sch 6 - Reclassifications'!$G$9:$G$69, 3)-SUMIFS('Sch 6 - Reclassifications'!$L$9:$L$69, 'Sch 6 - Reclassifications'!$J$9:$J$69, 'Sch 3 - NON-MTS Expense'!$A76, 'Sch 6 - Reclassifications'!$K$9:$K$69, 3)</f>
        <v>0</v>
      </c>
      <c r="H76" s="237">
        <f>SUMIFS('Sch 7 - Adjustments'!$E$9:$E$39, 'Sch 7 - Adjustments'!$I$9:$I$39, 'Sch 3 - NON-MTS Expense'!$A76, 'Sch 7 - Adjustments'!$H$9:$H$39, 3)</f>
        <v>0</v>
      </c>
      <c r="I76" s="227">
        <f t="shared" si="8"/>
        <v>27323</v>
      </c>
      <c r="K76" s="544"/>
    </row>
    <row r="77" spans="1:11">
      <c r="A77" s="183">
        <v>56</v>
      </c>
      <c r="B77" s="678" t="str">
        <f>'Sch 1 - Total Expense'!B77:C77</f>
        <v>IT</v>
      </c>
      <c r="C77" s="678"/>
      <c r="D77" s="209" t="s">
        <v>15</v>
      </c>
      <c r="E77" s="236">
        <v>2701</v>
      </c>
      <c r="F77" s="252"/>
      <c r="G77" s="237">
        <f>SUMIFS('Sch 6 - Reclassifications'!$H$9:$H$69, 'Sch 6 - Reclassifications'!$F$9:$F$69, 'Sch 3 - NON-MTS Expense'!$A77, 'Sch 6 - Reclassifications'!$G$9:$G$69, 3)-SUMIFS('Sch 6 - Reclassifications'!$L$9:$L$69, 'Sch 6 - Reclassifications'!$J$9:$J$69, 'Sch 3 - NON-MTS Expense'!$A77, 'Sch 6 - Reclassifications'!$K$9:$K$69, 3)</f>
        <v>0</v>
      </c>
      <c r="H77" s="237">
        <f>SUMIFS('Sch 7 - Adjustments'!$E$9:$E$39, 'Sch 7 - Adjustments'!$I$9:$I$39, 'Sch 3 - NON-MTS Expense'!$A77, 'Sch 7 - Adjustments'!$H$9:$H$39, 3)</f>
        <v>0</v>
      </c>
      <c r="I77" s="227">
        <f>SUM(E77:H77)</f>
        <v>2701</v>
      </c>
      <c r="K77" s="544"/>
    </row>
    <row r="78" spans="1:11" ht="17.25">
      <c r="A78" s="183">
        <v>57</v>
      </c>
      <c r="B78" s="678" t="str">
        <f>'Sch 1 - Total Expense'!B78:C78</f>
        <v>Other- (Specify)</v>
      </c>
      <c r="C78" s="678"/>
      <c r="D78" s="209" t="s">
        <v>15</v>
      </c>
      <c r="E78" s="238">
        <v>0</v>
      </c>
      <c r="F78" s="252"/>
      <c r="G78" s="249">
        <f>SUMIFS('Sch 6 - Reclassifications'!$H$9:$H$69, 'Sch 6 - Reclassifications'!$F$9:$F$69, 'Sch 3 - NON-MTS Expense'!$A78, 'Sch 6 - Reclassifications'!$G$9:$G$69, 3)-SUMIFS('Sch 6 - Reclassifications'!$L$9:$L$69, 'Sch 6 - Reclassifications'!$J$9:$J$69, 'Sch 3 - NON-MTS Expense'!$A78, 'Sch 6 - Reclassifications'!$K$9:$K$69, 3)</f>
        <v>0</v>
      </c>
      <c r="H78" s="249">
        <f>SUMIFS('Sch 7 - Adjustments'!$E$9:$E$39, 'Sch 7 - Adjustments'!$I$9:$I$39, 'Sch 3 - NON-MTS Expense'!$A78, 'Sch 7 - Adjustments'!$H$9:$H$39, 3)</f>
        <v>0</v>
      </c>
      <c r="I78" s="289">
        <f t="shared" si="8"/>
        <v>0</v>
      </c>
    </row>
    <row r="79" spans="1:11" ht="17.25">
      <c r="A79" s="183"/>
      <c r="B79" s="644" t="s">
        <v>108</v>
      </c>
      <c r="C79" s="645"/>
      <c r="D79" s="230"/>
      <c r="E79" s="225">
        <f>SUM(E48:E78)</f>
        <v>192813</v>
      </c>
      <c r="F79" s="225">
        <f t="shared" ref="F79:I79" si="9">SUM(F48:F78)</f>
        <v>0</v>
      </c>
      <c r="G79" s="225">
        <f t="shared" si="9"/>
        <v>0</v>
      </c>
      <c r="H79" s="225">
        <f t="shared" si="9"/>
        <v>0</v>
      </c>
      <c r="I79" s="231">
        <f t="shared" si="9"/>
        <v>192813</v>
      </c>
    </row>
    <row r="80" spans="1:11">
      <c r="A80" s="183"/>
      <c r="B80" s="679"/>
      <c r="C80" s="680"/>
      <c r="D80" s="230"/>
      <c r="E80" s="212"/>
      <c r="F80" s="212"/>
      <c r="G80" s="212"/>
      <c r="H80" s="212"/>
      <c r="I80" s="18"/>
    </row>
    <row r="81" spans="1:9" ht="18" thickBot="1">
      <c r="A81" s="184"/>
      <c r="B81" s="681" t="s">
        <v>109</v>
      </c>
      <c r="C81" s="682"/>
      <c r="D81" s="232"/>
      <c r="E81" s="16">
        <f>E79+E45</f>
        <v>143477332.40000001</v>
      </c>
      <c r="F81" s="16">
        <f t="shared" ref="F81:I81" si="10">F79+F45</f>
        <v>23115170.590909094</v>
      </c>
      <c r="G81" s="16">
        <f t="shared" si="10"/>
        <v>0</v>
      </c>
      <c r="H81" s="16">
        <f t="shared" si="10"/>
        <v>-507739</v>
      </c>
      <c r="I81" s="17">
        <f t="shared" si="10"/>
        <v>166084763.9909091</v>
      </c>
    </row>
    <row r="82" spans="1:9" s="368" customFormat="1">
      <c r="A82" s="394"/>
      <c r="B82" s="406"/>
      <c r="C82" s="382"/>
      <c r="D82" s="382"/>
      <c r="E82" s="383"/>
      <c r="F82" s="383"/>
      <c r="G82" s="383"/>
      <c r="H82" s="383"/>
      <c r="I82" s="410"/>
    </row>
    <row r="83" spans="1:9" s="368" customFormat="1">
      <c r="A83" s="530" t="s">
        <v>277</v>
      </c>
      <c r="B83" s="653" t="s">
        <v>310</v>
      </c>
      <c r="C83" s="653"/>
      <c r="D83" s="653"/>
      <c r="E83" s="653"/>
      <c r="F83" s="653"/>
      <c r="G83" s="653"/>
      <c r="H83" s="653"/>
      <c r="I83" s="390"/>
    </row>
    <row r="84" spans="1:9" s="368" customFormat="1" ht="15.75" customHeight="1">
      <c r="A84" s="530" t="s">
        <v>278</v>
      </c>
      <c r="B84" s="653" t="s">
        <v>311</v>
      </c>
      <c r="C84" s="653"/>
      <c r="D84" s="653"/>
      <c r="E84" s="653"/>
      <c r="F84" s="653"/>
      <c r="G84" s="653"/>
      <c r="H84" s="653"/>
      <c r="I84" s="409"/>
    </row>
    <row r="85" spans="1:9" s="368" customFormat="1"/>
    <row r="86" spans="1:9" s="368" customFormat="1"/>
    <row r="87" spans="1:9" s="368" customFormat="1"/>
    <row r="88" spans="1:9" s="368" customFormat="1"/>
    <row r="89" spans="1:9" s="368" customFormat="1"/>
    <row r="90" spans="1:9" s="368" customFormat="1"/>
    <row r="91" spans="1:9" s="368" customFormat="1"/>
    <row r="92" spans="1:9" s="368" customFormat="1"/>
    <row r="93" spans="1:9" s="368" customFormat="1"/>
    <row r="94" spans="1:9" s="368" customFormat="1"/>
    <row r="95" spans="1:9" s="368" customFormat="1"/>
    <row r="96" spans="1:9"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sheetData>
  <customSheetViews>
    <customSheetView guid="{B132CD03-A5D7-4D81-A86A-BF3963EBDAE2}">
      <selection activeCell="H3" sqref="H3:I3"/>
      <pageMargins left="0.7" right="0.7" top="0.75" bottom="0.75" header="0.3" footer="0.3"/>
    </customSheetView>
  </customSheetViews>
  <mergeCells count="83">
    <mergeCell ref="B83:H83"/>
    <mergeCell ref="B14:C14"/>
    <mergeCell ref="A1:I1"/>
    <mergeCell ref="A3:B3"/>
    <mergeCell ref="C3:E3"/>
    <mergeCell ref="H3:I3"/>
    <mergeCell ref="A6:A8"/>
    <mergeCell ref="B6:C8"/>
    <mergeCell ref="B9:C9"/>
    <mergeCell ref="B10:C10"/>
    <mergeCell ref="B11:C11"/>
    <mergeCell ref="B12:C12"/>
    <mergeCell ref="B13:C13"/>
    <mergeCell ref="A4:B4"/>
    <mergeCell ref="C4:E4"/>
    <mergeCell ref="G4:H4"/>
    <mergeCell ref="B26:C26"/>
    <mergeCell ref="B15:C15"/>
    <mergeCell ref="B16:C16"/>
    <mergeCell ref="B17:C17"/>
    <mergeCell ref="B18:C18"/>
    <mergeCell ref="B19:C19"/>
    <mergeCell ref="B20:C20"/>
    <mergeCell ref="B21:C21"/>
    <mergeCell ref="B22:C22"/>
    <mergeCell ref="B23:C23"/>
    <mergeCell ref="B24:C24"/>
    <mergeCell ref="B25:C25"/>
    <mergeCell ref="B50:C50"/>
    <mergeCell ref="B39:C39"/>
    <mergeCell ref="B27:C27"/>
    <mergeCell ref="B28:C28"/>
    <mergeCell ref="B29:C29"/>
    <mergeCell ref="B30:C30"/>
    <mergeCell ref="B31:C31"/>
    <mergeCell ref="B33:C33"/>
    <mergeCell ref="B34:C34"/>
    <mergeCell ref="B35:C35"/>
    <mergeCell ref="B36:C36"/>
    <mergeCell ref="B37:C37"/>
    <mergeCell ref="B38:C38"/>
    <mergeCell ref="B45:C45"/>
    <mergeCell ref="B46:C46"/>
    <mergeCell ref="B47:C47"/>
    <mergeCell ref="B48:C48"/>
    <mergeCell ref="B49:C49"/>
    <mergeCell ref="B40:C40"/>
    <mergeCell ref="B41:C41"/>
    <mergeCell ref="B42:C42"/>
    <mergeCell ref="B43:C43"/>
    <mergeCell ref="B44:C44"/>
    <mergeCell ref="B51:C51"/>
    <mergeCell ref="B57:C57"/>
    <mergeCell ref="B58:C58"/>
    <mergeCell ref="B59:C59"/>
    <mergeCell ref="B60:C60"/>
    <mergeCell ref="B52:C52"/>
    <mergeCell ref="B53:C53"/>
    <mergeCell ref="B54:C54"/>
    <mergeCell ref="B55:C55"/>
    <mergeCell ref="B56:C56"/>
    <mergeCell ref="B68:C68"/>
    <mergeCell ref="B62:C62"/>
    <mergeCell ref="B64:C64"/>
    <mergeCell ref="B65:C65"/>
    <mergeCell ref="B66:C66"/>
    <mergeCell ref="B63:C63"/>
    <mergeCell ref="B84:H84"/>
    <mergeCell ref="B61:C61"/>
    <mergeCell ref="B78:C78"/>
    <mergeCell ref="B79:C79"/>
    <mergeCell ref="B80:C80"/>
    <mergeCell ref="B81:C81"/>
    <mergeCell ref="B69:C69"/>
    <mergeCell ref="B76:C76"/>
    <mergeCell ref="B77:C77"/>
    <mergeCell ref="B70:C70"/>
    <mergeCell ref="B71:C71"/>
    <mergeCell ref="B72:C72"/>
    <mergeCell ref="B73:C73"/>
    <mergeCell ref="B74:C74"/>
    <mergeCell ref="B75:C75"/>
    <mergeCell ref="B67:C67"/>
  </mergeCells>
  <phoneticPr fontId="41" type="noConversion"/>
  <pageMargins left="0.7" right="0.7" top="0.75" bottom="0.75" header="0.3" footer="0.3"/>
  <pageSetup scale="53" fitToHeight="0" orientation="portrait" r:id="rId1"/>
  <headerFooter>
    <oddHeader>&amp;L&amp;9State of Florida - Agency For Health Care Administration&amp;R&amp;9AHCA
Emergency Medical Transportation Cost Report</oddHeader>
    <oddFooter>&amp;L&amp;8AHCA Form 5000-0035, _______, incorporated by reference in Rule 59G-6.035, F.A.C. &amp;C&amp;9Sch 3 - Non-MTS Expense&amp;R&amp;9Page &amp;P of &amp;N</oddFooter>
  </headerFooter>
  <rowBreaks count="1" manualBreakCount="1">
    <brk id="77" max="8" man="1"/>
  </rowBreaks>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W225"/>
  <sheetViews>
    <sheetView topLeftCell="A36" zoomScale="130" zoomScaleNormal="130" workbookViewId="0">
      <selection activeCell="E26" sqref="E26"/>
    </sheetView>
  </sheetViews>
  <sheetFormatPr defaultColWidth="8.85546875" defaultRowHeight="15"/>
  <cols>
    <col min="1" max="1" width="9.5703125" customWidth="1"/>
    <col min="2" max="3" width="24.42578125" customWidth="1"/>
    <col min="4" max="4" width="11" customWidth="1"/>
    <col min="5" max="5" width="17" customWidth="1"/>
    <col min="6" max="6" width="16.85546875" customWidth="1"/>
    <col min="7" max="7" width="18.42578125" customWidth="1"/>
    <col min="8" max="8" width="18.85546875" customWidth="1"/>
    <col min="9" max="10" width="15.140625" customWidth="1"/>
    <col min="11" max="49" width="8.85546875" style="368"/>
  </cols>
  <sheetData>
    <row r="1" spans="1:10" s="368" customFormat="1" ht="15.75">
      <c r="A1" s="631" t="s">
        <v>124</v>
      </c>
      <c r="B1" s="631"/>
      <c r="C1" s="631"/>
      <c r="D1" s="631"/>
      <c r="E1" s="631"/>
      <c r="F1" s="631"/>
      <c r="G1" s="631"/>
      <c r="H1" s="631"/>
      <c r="I1" s="631"/>
      <c r="J1" s="631"/>
    </row>
    <row r="2" spans="1:10" s="368" customFormat="1">
      <c r="A2" s="369"/>
      <c r="B2" s="369"/>
      <c r="C2" s="384"/>
      <c r="D2" s="384"/>
      <c r="E2" s="385"/>
      <c r="F2" s="385"/>
      <c r="G2" s="385"/>
      <c r="H2" s="385"/>
      <c r="I2" s="385"/>
      <c r="J2" s="386"/>
    </row>
    <row r="3" spans="1:10" s="368" customFormat="1" ht="15.75">
      <c r="A3" s="632" t="s">
        <v>111</v>
      </c>
      <c r="B3" s="632"/>
      <c r="C3" s="666" t="str">
        <f>'General Information'!A5</f>
        <v>Example Provider</v>
      </c>
      <c r="D3" s="666"/>
      <c r="E3" s="666"/>
      <c r="F3" s="387"/>
      <c r="G3" s="411"/>
      <c r="H3" s="375" t="s">
        <v>46</v>
      </c>
      <c r="I3" s="633">
        <f>'General Information'!$C$25</f>
        <v>44012</v>
      </c>
      <c r="J3" s="633"/>
    </row>
    <row r="4" spans="1:10" s="368" customFormat="1">
      <c r="A4" s="632" t="s">
        <v>47</v>
      </c>
      <c r="B4" s="632"/>
      <c r="C4" s="660">
        <f>'General Information'!F5</f>
        <v>0</v>
      </c>
      <c r="D4" s="660"/>
      <c r="E4" s="660"/>
      <c r="F4" s="387"/>
      <c r="G4" s="661"/>
      <c r="H4" s="661"/>
      <c r="I4" s="412"/>
      <c r="J4" s="378"/>
    </row>
    <row r="5" spans="1:10" s="368" customFormat="1" ht="16.5" thickBot="1">
      <c r="A5" s="411"/>
      <c r="B5" s="411"/>
      <c r="C5" s="379"/>
      <c r="D5" s="379"/>
      <c r="E5" s="380"/>
      <c r="F5" s="380"/>
      <c r="G5" s="380"/>
      <c r="H5" s="381"/>
      <c r="I5" s="381"/>
      <c r="J5" s="413"/>
    </row>
    <row r="6" spans="1:10">
      <c r="A6" s="667" t="s">
        <v>48</v>
      </c>
      <c r="B6" s="670" t="s">
        <v>49</v>
      </c>
      <c r="C6" s="671"/>
      <c r="D6" s="54"/>
      <c r="E6" s="55">
        <v>1</v>
      </c>
      <c r="F6" s="55">
        <v>2</v>
      </c>
      <c r="G6" s="55">
        <v>3</v>
      </c>
      <c r="H6" s="55">
        <v>4</v>
      </c>
      <c r="I6" s="60">
        <v>5</v>
      </c>
      <c r="J6" s="56">
        <v>6</v>
      </c>
    </row>
    <row r="7" spans="1:10" ht="51" customHeight="1">
      <c r="A7" s="668"/>
      <c r="B7" s="672"/>
      <c r="C7" s="673"/>
      <c r="D7" s="61" t="s">
        <v>309</v>
      </c>
      <c r="E7" s="57" t="s">
        <v>125</v>
      </c>
      <c r="F7" s="57" t="s">
        <v>307</v>
      </c>
      <c r="G7" s="57" t="s">
        <v>126</v>
      </c>
      <c r="H7" s="57" t="s">
        <v>127</v>
      </c>
      <c r="I7" s="57" t="s">
        <v>128</v>
      </c>
      <c r="J7" s="58" t="s">
        <v>129</v>
      </c>
    </row>
    <row r="8" spans="1:10" ht="26.25" thickBot="1">
      <c r="A8" s="669"/>
      <c r="B8" s="674"/>
      <c r="C8" s="675"/>
      <c r="D8" s="51"/>
      <c r="E8" s="187"/>
      <c r="F8" s="188" t="s">
        <v>116</v>
      </c>
      <c r="G8" s="188" t="s">
        <v>117</v>
      </c>
      <c r="H8" s="187"/>
      <c r="I8" s="194">
        <f>E25</f>
        <v>0.54545454545454541</v>
      </c>
      <c r="J8" s="195">
        <f>E26</f>
        <v>0.45454545454545453</v>
      </c>
    </row>
    <row r="9" spans="1:10" ht="16.5" thickTop="1">
      <c r="A9" s="179"/>
      <c r="B9" s="641" t="s">
        <v>59</v>
      </c>
      <c r="C9" s="641"/>
      <c r="D9" s="180"/>
      <c r="E9" s="181"/>
      <c r="F9" s="181"/>
      <c r="G9" s="181"/>
      <c r="H9" s="181"/>
      <c r="I9" s="181"/>
      <c r="J9" s="182"/>
    </row>
    <row r="10" spans="1:10">
      <c r="A10" s="183">
        <v>1</v>
      </c>
      <c r="B10" s="627" t="s">
        <v>60</v>
      </c>
      <c r="C10" s="627"/>
      <c r="D10" s="209" t="str">
        <f>IF('Sch 2 - MTS Expense'!D10="", "", 'Sch 2 - MTS Expense'!D10)</f>
        <v/>
      </c>
      <c r="E10" s="234">
        <v>0</v>
      </c>
      <c r="F10" s="253">
        <f>SUMIFS('Sch 6 - Reclassifications'!$H$9:$H$69, 'Sch 6 - Reclassifications'!$F$9:$F$69, 'Sch 4 - CRSB'!$A10, 'Sch 6 - Reclassifications'!$G$9:$G$69, 4)-SUMIFS('Sch 6 - Reclassifications'!$L$9:$L$69, 'Sch 6 - Reclassifications'!$J$9:$J$69, 'Sch 4 - CRSB'!$A10, 'Sch 6 - Reclassifications'!$K$9:$K$69, 4)</f>
        <v>0</v>
      </c>
      <c r="G10" s="253">
        <f>SUMIFS('Sch 7 - Adjustments'!$E$9:$E$39, 'Sch 7 - Adjustments'!$I$9:$I$39, 'Sch 4 - CRSB'!$A10, 'Sch 7 - Adjustments'!$H$9:$H$39, 4)</f>
        <v>0</v>
      </c>
      <c r="H10" s="235">
        <f>SUM(E10:G10)</f>
        <v>0</v>
      </c>
      <c r="I10" s="235">
        <f>H10*$I$8</f>
        <v>0</v>
      </c>
      <c r="J10" s="228">
        <f>H10*$J$8</f>
        <v>0</v>
      </c>
    </row>
    <row r="11" spans="1:10">
      <c r="A11" s="183">
        <v>2</v>
      </c>
      <c r="B11" s="627" t="s">
        <v>61</v>
      </c>
      <c r="C11" s="627"/>
      <c r="D11" s="209" t="str">
        <f>IF('Sch 2 - MTS Expense'!D11="", "", 'Sch 2 - MTS Expense'!D11)</f>
        <v/>
      </c>
      <c r="E11" s="236">
        <v>0</v>
      </c>
      <c r="F11" s="254">
        <f>SUMIFS('Sch 6 - Reclassifications'!$H$9:$H$69, 'Sch 6 - Reclassifications'!$F$9:$F$69, 'Sch 4 - CRSB'!$A11, 'Sch 6 - Reclassifications'!$G$9:$G$69, 4)-SUMIFS('Sch 6 - Reclassifications'!$L$9:$L$69, 'Sch 6 - Reclassifications'!$J$9:$J$69, 'Sch 4 - CRSB'!$A11, 'Sch 6 - Reclassifications'!$K$9:$K$69, 4)</f>
        <v>0</v>
      </c>
      <c r="G11" s="237">
        <f>SUMIFS('Sch 7 - Adjustments'!$E$9:$E$39, 'Sch 7 - Adjustments'!$I$9:$I$39, 'Sch 4 - CRSB'!$A11, 'Sch 7 - Adjustments'!$H$9:$H$39, 4)</f>
        <v>0</v>
      </c>
      <c r="H11" s="237">
        <f>SUM(E11:G11)</f>
        <v>0</v>
      </c>
      <c r="I11" s="237">
        <f t="shared" ref="I11:I19" si="0">H11*$I$8</f>
        <v>0</v>
      </c>
      <c r="J11" s="227">
        <f>H11*$J$8</f>
        <v>0</v>
      </c>
    </row>
    <row r="12" spans="1:10">
      <c r="A12" s="183">
        <v>3</v>
      </c>
      <c r="B12" s="627" t="s">
        <v>62</v>
      </c>
      <c r="C12" s="627"/>
      <c r="D12" s="209" t="str">
        <f>IF('Sch 2 - MTS Expense'!D12="", "", 'Sch 2 - MTS Expense'!D12)</f>
        <v/>
      </c>
      <c r="E12" s="236">
        <v>0</v>
      </c>
      <c r="F12" s="254">
        <f>SUMIFS('Sch 6 - Reclassifications'!$H$9:$H$69, 'Sch 6 - Reclassifications'!$F$9:$F$69, 'Sch 4 - CRSB'!$A12, 'Sch 6 - Reclassifications'!$G$9:$G$69, 4)-SUMIFS('Sch 6 - Reclassifications'!$L$9:$L$69, 'Sch 6 - Reclassifications'!$J$9:$J$69, 'Sch 4 - CRSB'!$A12, 'Sch 6 - Reclassifications'!$K$9:$K$69, 4)</f>
        <v>0</v>
      </c>
      <c r="G12" s="237">
        <f>SUMIFS('Sch 7 - Adjustments'!$E$9:$E$39, 'Sch 7 - Adjustments'!$I$9:$I$39, 'Sch 4 - CRSB'!$A12, 'Sch 7 - Adjustments'!$H$9:$H$39, 4)</f>
        <v>0</v>
      </c>
      <c r="H12" s="237">
        <f t="shared" ref="H12:H19" si="1">SUM(E12:G12)</f>
        <v>0</v>
      </c>
      <c r="I12" s="237">
        <f t="shared" si="0"/>
        <v>0</v>
      </c>
      <c r="J12" s="227">
        <f t="shared" ref="J12:J19" si="2">H12*$J$8</f>
        <v>0</v>
      </c>
    </row>
    <row r="13" spans="1:10">
      <c r="A13" s="183">
        <v>4</v>
      </c>
      <c r="B13" s="627" t="s">
        <v>63</v>
      </c>
      <c r="C13" s="627"/>
      <c r="D13" s="209" t="str">
        <f>IF('Sch 2 - MTS Expense'!D13="", "", 'Sch 2 - MTS Expense'!D13)</f>
        <v/>
      </c>
      <c r="E13" s="236">
        <v>0</v>
      </c>
      <c r="F13" s="254">
        <f>SUMIFS('Sch 6 - Reclassifications'!$H$9:$H$69, 'Sch 6 - Reclassifications'!$F$9:$F$69, 'Sch 4 - CRSB'!$A13, 'Sch 6 - Reclassifications'!$G$9:$G$69, 4)-SUMIFS('Sch 6 - Reclassifications'!$L$9:$L$69, 'Sch 6 - Reclassifications'!$J$9:$J$69, 'Sch 4 - CRSB'!$A13, 'Sch 6 - Reclassifications'!$K$9:$K$69, 4)</f>
        <v>0</v>
      </c>
      <c r="G13" s="237">
        <f>SUMIFS('Sch 7 - Adjustments'!$E$9:$E$39, 'Sch 7 - Adjustments'!$I$9:$I$39, 'Sch 4 - CRSB'!$A13, 'Sch 7 - Adjustments'!$H$9:$H$39, 4)</f>
        <v>0</v>
      </c>
      <c r="H13" s="237">
        <f t="shared" si="1"/>
        <v>0</v>
      </c>
      <c r="I13" s="237">
        <f t="shared" si="0"/>
        <v>0</v>
      </c>
      <c r="J13" s="227">
        <f t="shared" si="2"/>
        <v>0</v>
      </c>
    </row>
    <row r="14" spans="1:10">
      <c r="A14" s="183">
        <v>5</v>
      </c>
      <c r="B14" s="627" t="s">
        <v>64</v>
      </c>
      <c r="C14" s="627"/>
      <c r="D14" s="209" t="str">
        <f>IF('Sch 2 - MTS Expense'!D14="", "", 'Sch 2 - MTS Expense'!D14)</f>
        <v/>
      </c>
      <c r="E14" s="236">
        <v>38130784.580000006</v>
      </c>
      <c r="F14" s="254">
        <f>SUMIFS('Sch 6 - Reclassifications'!$H$9:$H$69, 'Sch 6 - Reclassifications'!$F$9:$F$69, 'Sch 4 - CRSB'!$A14, 'Sch 6 - Reclassifications'!$G$9:$G$69, 4)-SUMIFS('Sch 6 - Reclassifications'!$L$9:$L$69, 'Sch 6 - Reclassifications'!$J$9:$J$69, 'Sch 4 - CRSB'!$A14, 'Sch 6 - Reclassifications'!$K$9:$K$69, 4)</f>
        <v>0</v>
      </c>
      <c r="G14" s="237">
        <f>SUMIFS('Sch 7 - Adjustments'!$E$9:$E$39, 'Sch 7 - Adjustments'!$I$9:$I$39, 'Sch 4 - CRSB'!$A14, 'Sch 7 - Adjustments'!$H$9:$H$39, 4)</f>
        <v>-144423</v>
      </c>
      <c r="H14" s="237">
        <f t="shared" si="1"/>
        <v>37986361.580000006</v>
      </c>
      <c r="I14" s="237">
        <f t="shared" si="0"/>
        <v>20719833.58909091</v>
      </c>
      <c r="J14" s="227">
        <f t="shared" si="2"/>
        <v>17266527.990909092</v>
      </c>
    </row>
    <row r="15" spans="1:10">
      <c r="A15" s="183">
        <v>6</v>
      </c>
      <c r="B15" s="627" t="s">
        <v>65</v>
      </c>
      <c r="C15" s="627"/>
      <c r="D15" s="209" t="str">
        <f>IF('Sch 2 - MTS Expense'!D15="", "", 'Sch 2 - MTS Expense'!D15)</f>
        <v/>
      </c>
      <c r="E15" s="236">
        <v>0</v>
      </c>
      <c r="F15" s="254">
        <f>SUMIFS('Sch 6 - Reclassifications'!$H$9:$H$69, 'Sch 6 - Reclassifications'!$F$9:$F$69, 'Sch 4 - CRSB'!$A15, 'Sch 6 - Reclassifications'!$G$9:$G$69, 4)-SUMIFS('Sch 6 - Reclassifications'!$L$9:$L$69, 'Sch 6 - Reclassifications'!$J$9:$J$69, 'Sch 4 - CRSB'!$A15, 'Sch 6 - Reclassifications'!$K$9:$K$69, 4)</f>
        <v>0</v>
      </c>
      <c r="G15" s="237">
        <f>SUMIFS('Sch 7 - Adjustments'!$E$9:$E$39, 'Sch 7 - Adjustments'!$I$9:$I$39, 'Sch 4 - CRSB'!$A15, 'Sch 7 - Adjustments'!$H$9:$H$39, 4)</f>
        <v>0</v>
      </c>
      <c r="H15" s="237">
        <f t="shared" si="1"/>
        <v>0</v>
      </c>
      <c r="I15" s="237">
        <f t="shared" si="0"/>
        <v>0</v>
      </c>
      <c r="J15" s="227">
        <f t="shared" si="2"/>
        <v>0</v>
      </c>
    </row>
    <row r="16" spans="1:10">
      <c r="A16" s="183">
        <v>7</v>
      </c>
      <c r="B16" s="627" t="s">
        <v>66</v>
      </c>
      <c r="C16" s="627"/>
      <c r="D16" s="209" t="str">
        <f>IF('Sch 2 - MTS Expense'!D16="", "", 'Sch 2 - MTS Expense'!D16)</f>
        <v/>
      </c>
      <c r="E16" s="236">
        <v>0</v>
      </c>
      <c r="F16" s="254">
        <f>SUMIFS('Sch 6 - Reclassifications'!$H$9:$H$69, 'Sch 6 - Reclassifications'!$F$9:$F$69, 'Sch 4 - CRSB'!$A16, 'Sch 6 - Reclassifications'!$G$9:$G$69, 4)-SUMIFS('Sch 6 - Reclassifications'!$L$9:$L$69, 'Sch 6 - Reclassifications'!$J$9:$J$69, 'Sch 4 - CRSB'!$A16, 'Sch 6 - Reclassifications'!$K$9:$K$69, 4)</f>
        <v>0</v>
      </c>
      <c r="G16" s="237">
        <f>SUMIFS('Sch 7 - Adjustments'!$E$9:$E$39, 'Sch 7 - Adjustments'!$I$9:$I$39, 'Sch 4 - CRSB'!$A16, 'Sch 7 - Adjustments'!$H$9:$H$39, 4)</f>
        <v>0</v>
      </c>
      <c r="H16" s="237">
        <f t="shared" si="1"/>
        <v>0</v>
      </c>
      <c r="I16" s="237">
        <f t="shared" si="0"/>
        <v>0</v>
      </c>
      <c r="J16" s="227">
        <f t="shared" si="2"/>
        <v>0</v>
      </c>
    </row>
    <row r="17" spans="1:10">
      <c r="A17" s="183">
        <v>8</v>
      </c>
      <c r="B17" s="627" t="s">
        <v>67</v>
      </c>
      <c r="C17" s="627"/>
      <c r="D17" s="209" t="str">
        <f>IF('Sch 2 - MTS Expense'!D17="", "", 'Sch 2 - MTS Expense'!D17)</f>
        <v/>
      </c>
      <c r="E17" s="236">
        <v>0</v>
      </c>
      <c r="F17" s="254">
        <f>SUMIFS('Sch 6 - Reclassifications'!$H$9:$H$69, 'Sch 6 - Reclassifications'!$F$9:$F$69, 'Sch 4 - CRSB'!$A17, 'Sch 6 - Reclassifications'!$G$9:$G$69, 4)-SUMIFS('Sch 6 - Reclassifications'!$L$9:$L$69, 'Sch 6 - Reclassifications'!$J$9:$J$69, 'Sch 4 - CRSB'!$A17, 'Sch 6 - Reclassifications'!$K$9:$K$69, 4)</f>
        <v>0</v>
      </c>
      <c r="G17" s="237">
        <f>SUMIFS('Sch 7 - Adjustments'!$E$9:$E$39, 'Sch 7 - Adjustments'!$I$9:$I$39, 'Sch 4 - CRSB'!$A17, 'Sch 7 - Adjustments'!$H$9:$H$39, 4)</f>
        <v>0</v>
      </c>
      <c r="H17" s="237">
        <f t="shared" si="1"/>
        <v>0</v>
      </c>
      <c r="I17" s="237">
        <f t="shared" si="0"/>
        <v>0</v>
      </c>
      <c r="J17" s="227">
        <f t="shared" si="2"/>
        <v>0</v>
      </c>
    </row>
    <row r="18" spans="1:10">
      <c r="A18" s="183">
        <v>9</v>
      </c>
      <c r="B18" s="678" t="str">
        <f>'Sch 1 - Total Expense'!B18:C18</f>
        <v>Other- (Specify)</v>
      </c>
      <c r="C18" s="678"/>
      <c r="D18" s="209" t="str">
        <f>IF('Sch 2 - MTS Expense'!D18="", "", 'Sch 2 - MTS Expense'!D18)</f>
        <v/>
      </c>
      <c r="E18" s="236">
        <v>0</v>
      </c>
      <c r="F18" s="254">
        <f>SUMIFS('Sch 6 - Reclassifications'!$H$9:$H$69, 'Sch 6 - Reclassifications'!$F$9:$F$69, 'Sch 4 - CRSB'!$A18, 'Sch 6 - Reclassifications'!$G$9:$G$69, 4)-SUMIFS('Sch 6 - Reclassifications'!$L$9:$L$69, 'Sch 6 - Reclassifications'!$J$9:$J$69, 'Sch 4 - CRSB'!$A18, 'Sch 6 - Reclassifications'!$K$9:$K$69, 4)</f>
        <v>0</v>
      </c>
      <c r="G18" s="237">
        <f>SUMIFS('Sch 7 - Adjustments'!$E$9:$E$39, 'Sch 7 - Adjustments'!$I$9:$I$39, 'Sch 4 - CRSB'!$A18, 'Sch 7 - Adjustments'!$H$9:$H$39, 4)</f>
        <v>0</v>
      </c>
      <c r="H18" s="237">
        <f t="shared" si="1"/>
        <v>0</v>
      </c>
      <c r="I18" s="237">
        <f t="shared" si="0"/>
        <v>0</v>
      </c>
      <c r="J18" s="227">
        <f t="shared" si="2"/>
        <v>0</v>
      </c>
    </row>
    <row r="19" spans="1:10" ht="17.25">
      <c r="A19" s="183">
        <v>10</v>
      </c>
      <c r="B19" s="678" t="str">
        <f>'Sch 1 - Total Expense'!B19:C19</f>
        <v>Other- (Specify)</v>
      </c>
      <c r="C19" s="678"/>
      <c r="D19" s="209" t="str">
        <f>IF('Sch 2 - MTS Expense'!D19="", "", 'Sch 2 - MTS Expense'!D19)</f>
        <v/>
      </c>
      <c r="E19" s="238">
        <v>0</v>
      </c>
      <c r="F19" s="255">
        <f>SUMIFS('Sch 6 - Reclassifications'!$H$9:$H$69, 'Sch 6 - Reclassifications'!$F$9:$F$69, 'Sch 4 - CRSB'!$A19, 'Sch 6 - Reclassifications'!$G$9:$G$69, 4)-SUMIFS('Sch 6 - Reclassifications'!$L$9:$L$69, 'Sch 6 - Reclassifications'!$J$9:$J$69, 'Sch 4 - CRSB'!$A19, 'Sch 6 - Reclassifications'!$K$9:$K$69, 4)</f>
        <v>0</v>
      </c>
      <c r="G19" s="239">
        <f>SUMIFS('Sch 7 - Adjustments'!$E$9:$E$39, 'Sch 7 - Adjustments'!$I$9:$I$39, 'Sch 4 - CRSB'!$A19, 'Sch 7 - Adjustments'!$H$9:$H$39, 4)</f>
        <v>0</v>
      </c>
      <c r="H19" s="239">
        <f t="shared" si="1"/>
        <v>0</v>
      </c>
      <c r="I19" s="239">
        <f t="shared" si="0"/>
        <v>0</v>
      </c>
      <c r="J19" s="266">
        <f t="shared" si="2"/>
        <v>0</v>
      </c>
    </row>
    <row r="20" spans="1:10" ht="18">
      <c r="A20" s="183"/>
      <c r="B20" s="662" t="s">
        <v>68</v>
      </c>
      <c r="C20" s="663"/>
      <c r="D20" s="209"/>
      <c r="E20" s="216">
        <f>SUM(E10:E19)</f>
        <v>38130784.580000006</v>
      </c>
      <c r="F20" s="216">
        <f t="shared" ref="F20:J20" si="3">SUM(F10:F19)</f>
        <v>0</v>
      </c>
      <c r="G20" s="216">
        <f t="shared" si="3"/>
        <v>-144423</v>
      </c>
      <c r="H20" s="216">
        <f t="shared" si="3"/>
        <v>37986361.580000006</v>
      </c>
      <c r="I20" s="216">
        <f t="shared" si="3"/>
        <v>20719833.58909091</v>
      </c>
      <c r="J20" s="240">
        <f t="shared" si="3"/>
        <v>17266527.990909092</v>
      </c>
    </row>
    <row r="21" spans="1:10" ht="18.75" thickBot="1">
      <c r="A21" s="184"/>
      <c r="B21" s="197"/>
      <c r="C21" s="198"/>
      <c r="D21" s="256"/>
      <c r="E21" s="257"/>
      <c r="F21" s="257"/>
      <c r="G21" s="257"/>
      <c r="H21" s="257"/>
      <c r="I21" s="257"/>
      <c r="J21" s="258"/>
    </row>
    <row r="22" spans="1:10" s="368" customFormat="1" ht="18">
      <c r="A22" s="414"/>
      <c r="B22" s="415"/>
      <c r="C22" s="415"/>
      <c r="D22" s="416"/>
      <c r="E22" s="417"/>
      <c r="F22" s="417"/>
      <c r="G22" s="417"/>
      <c r="H22" s="417"/>
      <c r="I22" s="417"/>
      <c r="J22" s="417"/>
    </row>
    <row r="23" spans="1:10" ht="18">
      <c r="A23" s="691" t="s">
        <v>130</v>
      </c>
      <c r="B23" s="692"/>
      <c r="C23" s="692"/>
      <c r="D23" s="692"/>
      <c r="E23" s="693"/>
      <c r="F23" s="417"/>
      <c r="G23" s="417"/>
      <c r="H23" s="417"/>
      <c r="I23" s="417"/>
      <c r="J23" s="417"/>
    </row>
    <row r="24" spans="1:10" ht="18.75" thickBot="1">
      <c r="A24" s="694" t="s">
        <v>131</v>
      </c>
      <c r="B24" s="695"/>
      <c r="C24" s="695"/>
      <c r="D24" s="19" t="s">
        <v>132</v>
      </c>
      <c r="E24" s="63" t="s">
        <v>133</v>
      </c>
      <c r="F24" s="417"/>
      <c r="G24" s="417"/>
      <c r="H24" s="417"/>
      <c r="I24" s="417"/>
      <c r="J24" s="417"/>
    </row>
    <row r="25" spans="1:10" ht="18.75" thickTop="1">
      <c r="A25" s="696" t="s">
        <v>134</v>
      </c>
      <c r="B25" s="697"/>
      <c r="C25" s="698"/>
      <c r="D25" s="291">
        <v>6000</v>
      </c>
      <c r="E25" s="436">
        <f>IF(D25=0, 0, D25/$D$27)</f>
        <v>0.54545454545454541</v>
      </c>
      <c r="F25" s="417"/>
      <c r="G25" s="417"/>
      <c r="H25" s="417"/>
      <c r="I25" s="417"/>
      <c r="J25" s="417"/>
    </row>
    <row r="26" spans="1:10" ht="18">
      <c r="A26" s="688" t="s">
        <v>135</v>
      </c>
      <c r="B26" s="689"/>
      <c r="C26" s="690"/>
      <c r="D26" s="24">
        <v>5000</v>
      </c>
      <c r="E26" s="437">
        <f>IF(D26=0, 0, D26/$D$27)</f>
        <v>0.45454545454545453</v>
      </c>
      <c r="F26" s="417"/>
      <c r="G26" s="417"/>
      <c r="H26" s="417"/>
      <c r="I26" s="417"/>
      <c r="J26" s="417"/>
    </row>
    <row r="27" spans="1:10" ht="18">
      <c r="A27" s="688" t="s">
        <v>136</v>
      </c>
      <c r="B27" s="689"/>
      <c r="C27" s="690"/>
      <c r="D27" s="430">
        <f>SUM(D25:D26)</f>
        <v>11000</v>
      </c>
      <c r="E27" s="431">
        <f>SUM(E25:E26)</f>
        <v>1</v>
      </c>
      <c r="F27" s="417"/>
      <c r="G27" s="417"/>
      <c r="H27" s="417"/>
      <c r="I27" s="417"/>
      <c r="J27" s="417"/>
    </row>
    <row r="28" spans="1:10" ht="15.75">
      <c r="A28" s="685"/>
      <c r="B28" s="686"/>
      <c r="C28" s="687"/>
      <c r="D28" s="432"/>
      <c r="E28" s="433"/>
      <c r="F28" s="421"/>
      <c r="G28" s="421"/>
      <c r="H28" s="421"/>
      <c r="I28" s="421"/>
      <c r="J28" s="421"/>
    </row>
    <row r="29" spans="1:10" s="368" customFormat="1" ht="15.75">
      <c r="A29" s="418"/>
      <c r="B29" s="418"/>
      <c r="C29" s="419"/>
      <c r="D29" s="420"/>
      <c r="E29" s="419"/>
      <c r="F29" s="421"/>
      <c r="G29" s="421"/>
      <c r="H29" s="421"/>
      <c r="I29" s="421"/>
      <c r="J29" s="421"/>
    </row>
    <row r="30" spans="1:10" s="368" customFormat="1" ht="16.5" thickBot="1">
      <c r="A30" s="418"/>
      <c r="B30" s="418"/>
      <c r="C30" s="422"/>
      <c r="D30" s="422"/>
      <c r="E30" s="422"/>
      <c r="F30" s="421"/>
      <c r="G30" s="421"/>
      <c r="H30" s="421"/>
      <c r="I30" s="421"/>
      <c r="J30" s="421"/>
    </row>
    <row r="31" spans="1:10">
      <c r="A31" s="667" t="s">
        <v>48</v>
      </c>
      <c r="B31" s="670" t="s">
        <v>49</v>
      </c>
      <c r="C31" s="671"/>
      <c r="D31" s="54"/>
      <c r="E31" s="55">
        <v>1</v>
      </c>
      <c r="F31" s="55">
        <v>2</v>
      </c>
      <c r="G31" s="55">
        <v>3</v>
      </c>
      <c r="H31" s="55">
        <v>4</v>
      </c>
      <c r="I31" s="60">
        <v>5</v>
      </c>
      <c r="J31" s="56">
        <v>6</v>
      </c>
    </row>
    <row r="32" spans="1:10" ht="25.5">
      <c r="A32" s="668"/>
      <c r="B32" s="672"/>
      <c r="C32" s="673"/>
      <c r="D32" s="699" t="s">
        <v>50</v>
      </c>
      <c r="E32" s="57" t="s">
        <v>125</v>
      </c>
      <c r="F32" s="57" t="s">
        <v>306</v>
      </c>
      <c r="G32" s="57" t="s">
        <v>113</v>
      </c>
      <c r="H32" s="57" t="s">
        <v>127</v>
      </c>
      <c r="I32" s="62" t="s">
        <v>128</v>
      </c>
      <c r="J32" s="58" t="s">
        <v>129</v>
      </c>
    </row>
    <row r="33" spans="1:10" ht="26.25" thickBot="1">
      <c r="A33" s="669"/>
      <c r="B33" s="674"/>
      <c r="C33" s="675"/>
      <c r="D33" s="700"/>
      <c r="E33" s="187"/>
      <c r="F33" s="188" t="s">
        <v>116</v>
      </c>
      <c r="G33" s="188" t="s">
        <v>117</v>
      </c>
      <c r="H33" s="187"/>
      <c r="I33" s="196">
        <f>E60</f>
        <v>0.8</v>
      </c>
      <c r="J33" s="195">
        <f>E61</f>
        <v>0.2</v>
      </c>
    </row>
    <row r="34" spans="1:10" ht="16.5" thickTop="1">
      <c r="A34" s="199"/>
      <c r="B34" s="641" t="s">
        <v>69</v>
      </c>
      <c r="C34" s="641"/>
      <c r="D34" s="259"/>
      <c r="E34" s="260"/>
      <c r="F34" s="260"/>
      <c r="G34" s="260"/>
      <c r="H34" s="261"/>
      <c r="I34" s="262"/>
      <c r="J34" s="263"/>
    </row>
    <row r="35" spans="1:10">
      <c r="A35" s="183">
        <v>11</v>
      </c>
      <c r="B35" s="627" t="s">
        <v>70</v>
      </c>
      <c r="C35" s="627"/>
      <c r="D35" s="209" t="s">
        <v>15</v>
      </c>
      <c r="E35" s="234">
        <v>0</v>
      </c>
      <c r="F35" s="253">
        <f>SUMIFS('Sch 6 - Reclassifications'!$H$9:$H$69, 'Sch 6 - Reclassifications'!$F$9:$F$69, 'Sch 4 - CRSB'!$A35, 'Sch 6 - Reclassifications'!$G$9:$G$69, 4)-SUMIFS('Sch 6 - Reclassifications'!$L$9:$L$69, 'Sch 6 - Reclassifications'!$J$9:$J$69, 'Sch 4 - CRSB'!$A35, 'Sch 6 - Reclassifications'!$K$9:$K$69, 4)</f>
        <v>0</v>
      </c>
      <c r="G35" s="253">
        <f>SUMIFS('Sch 7 - Adjustments'!$E$9:$E$39, 'Sch 7 - Adjustments'!$I$9:$I$39, 'Sch 4 - CRSB'!$A35, 'Sch 7 - Adjustments'!$H$9:$H$39, 4)</f>
        <v>0</v>
      </c>
      <c r="H35" s="235">
        <f>SUM(E35:G35)</f>
        <v>0</v>
      </c>
      <c r="I35" s="235">
        <f>+H35*$I$33</f>
        <v>0</v>
      </c>
      <c r="J35" s="264">
        <f>+H35*$J$33</f>
        <v>0</v>
      </c>
    </row>
    <row r="36" spans="1:10">
      <c r="A36" s="183">
        <v>12</v>
      </c>
      <c r="B36" s="627" t="s">
        <v>71</v>
      </c>
      <c r="C36" s="627"/>
      <c r="D36" s="209" t="s">
        <v>15</v>
      </c>
      <c r="E36" s="236">
        <v>0</v>
      </c>
      <c r="F36" s="254">
        <f>SUMIFS('Sch 6 - Reclassifications'!$H$9:$H$69, 'Sch 6 - Reclassifications'!$F$9:$F$69, 'Sch 4 - CRSB'!$A36, 'Sch 6 - Reclassifications'!$G$9:$G$69, 4)-SUMIFS('Sch 6 - Reclassifications'!$L$9:$L$69, 'Sch 6 - Reclassifications'!$J$9:$J$69, 'Sch 4 - CRSB'!$A36, 'Sch 6 - Reclassifications'!$K$9:$K$69, 4)</f>
        <v>0</v>
      </c>
      <c r="G36" s="237">
        <f>SUMIFS('Sch 7 - Adjustments'!$E$9:$E$39, 'Sch 7 - Adjustments'!$I$9:$I$39, 'Sch 4 - CRSB'!$A36, 'Sch 7 - Adjustments'!$H$9:$H$39, 4)</f>
        <v>0</v>
      </c>
      <c r="H36" s="237">
        <f t="shared" ref="H36:H42" si="4">SUM(E36:G36)</f>
        <v>0</v>
      </c>
      <c r="I36" s="237">
        <f t="shared" ref="I36:I42" si="5">+H36*$I$33</f>
        <v>0</v>
      </c>
      <c r="J36" s="265">
        <f t="shared" ref="J36:J42" si="6">+H36*$J$33</f>
        <v>0</v>
      </c>
    </row>
    <row r="37" spans="1:10">
      <c r="A37" s="183">
        <v>13</v>
      </c>
      <c r="B37" s="627" t="s">
        <v>72</v>
      </c>
      <c r="C37" s="627"/>
      <c r="D37" s="209" t="s">
        <v>15</v>
      </c>
      <c r="E37" s="236">
        <v>0</v>
      </c>
      <c r="F37" s="254">
        <f>SUMIFS('Sch 6 - Reclassifications'!$H$9:$H$69, 'Sch 6 - Reclassifications'!$F$9:$F$69, 'Sch 4 - CRSB'!$A37, 'Sch 6 - Reclassifications'!$G$9:$G$69, 4)-SUMIFS('Sch 6 - Reclassifications'!$L$9:$L$69, 'Sch 6 - Reclassifications'!$J$9:$J$69, 'Sch 4 - CRSB'!$A37, 'Sch 6 - Reclassifications'!$K$9:$K$69, 4)</f>
        <v>0</v>
      </c>
      <c r="G37" s="237">
        <f>SUMIFS('Sch 7 - Adjustments'!$E$9:$E$39, 'Sch 7 - Adjustments'!$I$9:$I$39, 'Sch 4 - CRSB'!$A37, 'Sch 7 - Adjustments'!$H$9:$H$39, 4)</f>
        <v>0</v>
      </c>
      <c r="H37" s="237">
        <f t="shared" si="4"/>
        <v>0</v>
      </c>
      <c r="I37" s="237">
        <f t="shared" si="5"/>
        <v>0</v>
      </c>
      <c r="J37" s="265">
        <f t="shared" si="6"/>
        <v>0</v>
      </c>
    </row>
    <row r="38" spans="1:10">
      <c r="A38" s="183">
        <v>14</v>
      </c>
      <c r="B38" s="627" t="s">
        <v>73</v>
      </c>
      <c r="C38" s="627"/>
      <c r="D38" s="209" t="s">
        <v>15</v>
      </c>
      <c r="E38" s="236">
        <v>0</v>
      </c>
      <c r="F38" s="254">
        <f>SUMIFS('Sch 6 - Reclassifications'!$H$9:$H$69, 'Sch 6 - Reclassifications'!$F$9:$F$69, 'Sch 4 - CRSB'!$A38, 'Sch 6 - Reclassifications'!$G$9:$G$69, 4)-SUMIFS('Sch 6 - Reclassifications'!$L$9:$L$69, 'Sch 6 - Reclassifications'!$J$9:$J$69, 'Sch 4 - CRSB'!$A38, 'Sch 6 - Reclassifications'!$K$9:$K$69, 4)</f>
        <v>0</v>
      </c>
      <c r="G38" s="237">
        <f>SUMIFS('Sch 7 - Adjustments'!$E$9:$E$39, 'Sch 7 - Adjustments'!$I$9:$I$39, 'Sch 4 - CRSB'!$A38, 'Sch 7 - Adjustments'!$H$9:$H$39, 4)</f>
        <v>0</v>
      </c>
      <c r="H38" s="237">
        <f t="shared" si="4"/>
        <v>0</v>
      </c>
      <c r="I38" s="237">
        <f t="shared" si="5"/>
        <v>0</v>
      </c>
      <c r="J38" s="265">
        <f t="shared" si="6"/>
        <v>0</v>
      </c>
    </row>
    <row r="39" spans="1:10">
      <c r="A39" s="183">
        <v>15</v>
      </c>
      <c r="B39" s="678" t="str">
        <f>'Sch 1 - Total Expense'!B27:C27</f>
        <v>Shared Salaries</v>
      </c>
      <c r="C39" s="678"/>
      <c r="D39" s="209" t="s">
        <v>15</v>
      </c>
      <c r="E39" s="236">
        <v>29512570</v>
      </c>
      <c r="F39" s="254">
        <f>SUMIFS('Sch 6 - Reclassifications'!$H$9:$H$69, 'Sch 6 - Reclassifications'!$F$9:$F$69, 'Sch 4 - CRSB'!$A39, 'Sch 6 - Reclassifications'!$G$9:$G$69, 4)-SUMIFS('Sch 6 - Reclassifications'!$L$9:$L$69, 'Sch 6 - Reclassifications'!$J$9:$J$69, 'Sch 4 - CRSB'!$A39, 'Sch 6 - Reclassifications'!$K$9:$K$69, 4)</f>
        <v>0</v>
      </c>
      <c r="G39" s="237">
        <f>SUMIFS('Sch 7 - Adjustments'!$E$9:$E$39, 'Sch 7 - Adjustments'!$I$9:$I$39, 'Sch 4 - CRSB'!$A39, 'Sch 7 - Adjustments'!$H$9:$H$39, 4)</f>
        <v>-7178064</v>
      </c>
      <c r="H39" s="237">
        <f t="shared" si="4"/>
        <v>22334506</v>
      </c>
      <c r="I39" s="237">
        <f t="shared" si="5"/>
        <v>17867604.800000001</v>
      </c>
      <c r="J39" s="265">
        <f t="shared" si="6"/>
        <v>4466901.2</v>
      </c>
    </row>
    <row r="40" spans="1:10">
      <c r="A40" s="183">
        <v>16</v>
      </c>
      <c r="B40" s="678" t="str">
        <f>'Sch 1 - Total Expense'!B28:C28</f>
        <v>Other- (Specify)</v>
      </c>
      <c r="C40" s="678"/>
      <c r="D40" s="209" t="s">
        <v>15</v>
      </c>
      <c r="E40" s="236">
        <v>0</v>
      </c>
      <c r="F40" s="254">
        <f>SUMIFS('Sch 6 - Reclassifications'!$H$9:$H$69, 'Sch 6 - Reclassifications'!$F$9:$F$69, 'Sch 4 - CRSB'!$A40, 'Sch 6 - Reclassifications'!$G$9:$G$69, 4)-SUMIFS('Sch 6 - Reclassifications'!$L$9:$L$69, 'Sch 6 - Reclassifications'!$J$9:$J$69, 'Sch 4 - CRSB'!$A40, 'Sch 6 - Reclassifications'!$K$9:$K$69, 4)</f>
        <v>0</v>
      </c>
      <c r="G40" s="237">
        <f>SUMIFS('Sch 7 - Adjustments'!$E$9:$E$39, 'Sch 7 - Adjustments'!$I$9:$I$39, 'Sch 4 - CRSB'!$A40, 'Sch 7 - Adjustments'!$H$9:$H$39, 4)</f>
        <v>0</v>
      </c>
      <c r="H40" s="237">
        <f t="shared" si="4"/>
        <v>0</v>
      </c>
      <c r="I40" s="237">
        <f t="shared" si="5"/>
        <v>0</v>
      </c>
      <c r="J40" s="265">
        <f t="shared" si="6"/>
        <v>0</v>
      </c>
    </row>
    <row r="41" spans="1:10">
      <c r="A41" s="183">
        <v>17</v>
      </c>
      <c r="B41" s="678" t="str">
        <f>'Sch 1 - Total Expense'!B29:C29</f>
        <v>Other- (Specify)</v>
      </c>
      <c r="C41" s="678"/>
      <c r="D41" s="209" t="s">
        <v>15</v>
      </c>
      <c r="E41" s="236">
        <v>0</v>
      </c>
      <c r="F41" s="254">
        <f>SUMIFS('Sch 6 - Reclassifications'!$H$9:$H$69, 'Sch 6 - Reclassifications'!$F$9:$F$69, 'Sch 4 - CRSB'!$A41, 'Sch 6 - Reclassifications'!$G$9:$G$69, 4)-SUMIFS('Sch 6 - Reclassifications'!$L$9:$L$69, 'Sch 6 - Reclassifications'!$J$9:$J$69, 'Sch 4 - CRSB'!$A41, 'Sch 6 - Reclassifications'!$K$9:$K$69, 4)</f>
        <v>0</v>
      </c>
      <c r="G41" s="237">
        <f>SUMIFS('Sch 7 - Adjustments'!$E$9:$E$39, 'Sch 7 - Adjustments'!$I$9:$I$39, 'Sch 4 - CRSB'!$A41, 'Sch 7 - Adjustments'!$H$9:$H$39, 4)</f>
        <v>0</v>
      </c>
      <c r="H41" s="237">
        <f t="shared" si="4"/>
        <v>0</v>
      </c>
      <c r="I41" s="237">
        <f t="shared" si="5"/>
        <v>0</v>
      </c>
      <c r="J41" s="265">
        <f t="shared" si="6"/>
        <v>0</v>
      </c>
    </row>
    <row r="42" spans="1:10" ht="17.25">
      <c r="A42" s="183">
        <v>18</v>
      </c>
      <c r="B42" s="678" t="str">
        <f>'Sch 1 - Total Expense'!B30:C30</f>
        <v>Other- (Specify)</v>
      </c>
      <c r="C42" s="678"/>
      <c r="D42" s="209" t="s">
        <v>15</v>
      </c>
      <c r="E42" s="238">
        <v>0</v>
      </c>
      <c r="F42" s="255">
        <f>SUMIFS('Sch 6 - Reclassifications'!$H$9:$H$69, 'Sch 6 - Reclassifications'!$F$9:$F$69, 'Sch 4 - CRSB'!$A42, 'Sch 6 - Reclassifications'!$G$9:$G$69, 4)-SUMIFS('Sch 6 - Reclassifications'!$L$9:$L$69, 'Sch 6 - Reclassifications'!$J$9:$J$69, 'Sch 4 - CRSB'!$A42, 'Sch 6 - Reclassifications'!$K$9:$K$69, 4)</f>
        <v>0</v>
      </c>
      <c r="G42" s="239">
        <f>SUMIFS('Sch 7 - Adjustments'!$E$9:$E$39, 'Sch 7 - Adjustments'!$I$9:$I$39, 'Sch 4 - CRSB'!$A42, 'Sch 7 - Adjustments'!$H$9:$H$39, 4)</f>
        <v>0</v>
      </c>
      <c r="H42" s="239">
        <f t="shared" si="4"/>
        <v>0</v>
      </c>
      <c r="I42" s="239">
        <f t="shared" si="5"/>
        <v>0</v>
      </c>
      <c r="J42" s="266">
        <f t="shared" si="6"/>
        <v>0</v>
      </c>
    </row>
    <row r="43" spans="1:10" ht="20.25">
      <c r="A43" s="183"/>
      <c r="B43" s="630" t="s">
        <v>74</v>
      </c>
      <c r="C43" s="630"/>
      <c r="D43" s="209"/>
      <c r="E43" s="218">
        <f>SUM(E35:E42)</f>
        <v>29512570</v>
      </c>
      <c r="F43" s="218">
        <f t="shared" ref="F43:J43" si="7">SUM(F35:F42)</f>
        <v>0</v>
      </c>
      <c r="G43" s="218">
        <f t="shared" si="7"/>
        <v>-7178064</v>
      </c>
      <c r="H43" s="218">
        <f t="shared" si="7"/>
        <v>22334506</v>
      </c>
      <c r="I43" s="218">
        <f t="shared" si="7"/>
        <v>17867604.800000001</v>
      </c>
      <c r="J43" s="242">
        <f t="shared" si="7"/>
        <v>4466901.2</v>
      </c>
    </row>
    <row r="44" spans="1:10" ht="20.25">
      <c r="A44" s="183"/>
      <c r="B44" s="662"/>
      <c r="C44" s="663"/>
      <c r="D44" s="209"/>
      <c r="E44" s="218"/>
      <c r="F44" s="218"/>
      <c r="G44" s="218"/>
      <c r="H44" s="241"/>
      <c r="I44" s="241"/>
      <c r="J44" s="267"/>
    </row>
    <row r="45" spans="1:10" ht="15.75">
      <c r="A45" s="183"/>
      <c r="B45" s="629" t="s">
        <v>75</v>
      </c>
      <c r="C45" s="629"/>
      <c r="D45" s="209"/>
      <c r="E45" s="220"/>
      <c r="F45" s="220"/>
      <c r="G45" s="220"/>
      <c r="H45" s="243"/>
      <c r="I45" s="243"/>
      <c r="J45" s="268"/>
    </row>
    <row r="46" spans="1:10">
      <c r="A46" s="183">
        <v>19</v>
      </c>
      <c r="B46" s="627" t="s">
        <v>70</v>
      </c>
      <c r="C46" s="627"/>
      <c r="D46" s="209" t="s">
        <v>15</v>
      </c>
      <c r="E46" s="234">
        <v>0</v>
      </c>
      <c r="F46" s="253">
        <f>SUMIFS('Sch 6 - Reclassifications'!$H$9:$H$69, 'Sch 6 - Reclassifications'!$F$9:$F$69, 'Sch 4 - CRSB'!$A46, 'Sch 6 - Reclassifications'!$G$9:$G$69, 4)-SUMIFS('Sch 6 - Reclassifications'!$L$9:$L$69, 'Sch 6 - Reclassifications'!$J$9:$J$69, 'Sch 4 - CRSB'!$A46, 'Sch 6 - Reclassifications'!$K$9:$K$69, 4)</f>
        <v>0</v>
      </c>
      <c r="G46" s="253">
        <f>SUMIFS('Sch 7 - Adjustments'!$E$9:$E$39, 'Sch 7 - Adjustments'!$I$9:$I$39, 'Sch 4 - CRSB'!$A46, 'Sch 7 - Adjustments'!$H$9:$H$39, 4)</f>
        <v>0</v>
      </c>
      <c r="H46" s="235">
        <f>SUM(E46:G46)</f>
        <v>0</v>
      </c>
      <c r="I46" s="235">
        <f>+H46*$I$33</f>
        <v>0</v>
      </c>
      <c r="J46" s="264">
        <f>H46*$J$33</f>
        <v>0</v>
      </c>
    </row>
    <row r="47" spans="1:10">
      <c r="A47" s="183">
        <v>20</v>
      </c>
      <c r="B47" s="627" t="s">
        <v>71</v>
      </c>
      <c r="C47" s="627"/>
      <c r="D47" s="209" t="s">
        <v>15</v>
      </c>
      <c r="E47" s="236">
        <v>0</v>
      </c>
      <c r="F47" s="254">
        <f>SUMIFS('Sch 6 - Reclassifications'!$H$9:$H$69, 'Sch 6 - Reclassifications'!$F$9:$F$69, 'Sch 4 - CRSB'!$A47, 'Sch 6 - Reclassifications'!$G$9:$G$69, 4)-SUMIFS('Sch 6 - Reclassifications'!$L$9:$L$69, 'Sch 6 - Reclassifications'!$J$9:$J$69, 'Sch 4 - CRSB'!$A47, 'Sch 6 - Reclassifications'!$K$9:$K$69, 4)</f>
        <v>0</v>
      </c>
      <c r="G47" s="237">
        <f>SUMIFS('Sch 7 - Adjustments'!$E$9:$E$39, 'Sch 7 - Adjustments'!$I$9:$I$39, 'Sch 4 - CRSB'!$A47, 'Sch 7 - Adjustments'!$H$9:$H$39, 4)</f>
        <v>0</v>
      </c>
      <c r="H47" s="237">
        <f>SUM(E47:G47)</f>
        <v>0</v>
      </c>
      <c r="I47" s="237">
        <f>+H47*$I$33</f>
        <v>0</v>
      </c>
      <c r="J47" s="265">
        <f>+H47*$J$33</f>
        <v>0</v>
      </c>
    </row>
    <row r="48" spans="1:10">
      <c r="A48" s="183">
        <v>21</v>
      </c>
      <c r="B48" s="627" t="s">
        <v>72</v>
      </c>
      <c r="C48" s="627"/>
      <c r="D48" s="209" t="s">
        <v>15</v>
      </c>
      <c r="E48" s="236">
        <v>0</v>
      </c>
      <c r="F48" s="254">
        <f>SUMIFS('Sch 6 - Reclassifications'!$H$9:$H$69, 'Sch 6 - Reclassifications'!$F$9:$F$69, 'Sch 4 - CRSB'!$A48, 'Sch 6 - Reclassifications'!$G$9:$G$69, 4)-SUMIFS('Sch 6 - Reclassifications'!$L$9:$L$69, 'Sch 6 - Reclassifications'!$J$9:$J$69, 'Sch 4 - CRSB'!$A48, 'Sch 6 - Reclassifications'!$K$9:$K$69, 4)</f>
        <v>0</v>
      </c>
      <c r="G48" s="237">
        <f>SUMIFS('Sch 7 - Adjustments'!$E$9:$E$39, 'Sch 7 - Adjustments'!$I$9:$I$39, 'Sch 4 - CRSB'!$A48, 'Sch 7 - Adjustments'!$H$9:$H$39, 4)</f>
        <v>0</v>
      </c>
      <c r="H48" s="237">
        <f t="shared" ref="H48:H53" si="8">SUM(E48:G48)</f>
        <v>0</v>
      </c>
      <c r="I48" s="237">
        <f t="shared" ref="I48:I53" si="9">+H48*$I$33</f>
        <v>0</v>
      </c>
      <c r="J48" s="265">
        <f t="shared" ref="J48:J53" si="10">+H48*$J$33</f>
        <v>0</v>
      </c>
    </row>
    <row r="49" spans="1:10">
      <c r="A49" s="183">
        <v>22</v>
      </c>
      <c r="B49" s="627" t="s">
        <v>73</v>
      </c>
      <c r="C49" s="627"/>
      <c r="D49" s="209" t="s">
        <v>15</v>
      </c>
      <c r="E49" s="236">
        <v>0</v>
      </c>
      <c r="F49" s="254">
        <f>SUMIFS('Sch 6 - Reclassifications'!$H$9:$H$69, 'Sch 6 - Reclassifications'!$F$9:$F$69, 'Sch 4 - CRSB'!$A49, 'Sch 6 - Reclassifications'!$G$9:$G$69, 4)-SUMIFS('Sch 6 - Reclassifications'!$L$9:$L$69, 'Sch 6 - Reclassifications'!$J$9:$J$69, 'Sch 4 - CRSB'!$A49, 'Sch 6 - Reclassifications'!$K$9:$K$69, 4)</f>
        <v>0</v>
      </c>
      <c r="G49" s="237">
        <f>SUMIFS('Sch 7 - Adjustments'!$E$9:$E$39, 'Sch 7 - Adjustments'!$I$9:$I$39, 'Sch 4 - CRSB'!$A49, 'Sch 7 - Adjustments'!$H$9:$H$39, 4)</f>
        <v>0</v>
      </c>
      <c r="H49" s="237">
        <f t="shared" si="8"/>
        <v>0</v>
      </c>
      <c r="I49" s="237">
        <f t="shared" si="9"/>
        <v>0</v>
      </c>
      <c r="J49" s="265">
        <f t="shared" si="10"/>
        <v>0</v>
      </c>
    </row>
    <row r="50" spans="1:10">
      <c r="A50" s="183">
        <v>23</v>
      </c>
      <c r="B50" s="678" t="str">
        <f>'Sch 1 - Total Expense'!B38:C38</f>
        <v>Shared Fringe</v>
      </c>
      <c r="C50" s="678"/>
      <c r="D50" s="209" t="s">
        <v>15</v>
      </c>
      <c r="E50" s="236">
        <v>13070881</v>
      </c>
      <c r="F50" s="254">
        <f>SUMIFS('Sch 6 - Reclassifications'!$H$9:$H$69, 'Sch 6 - Reclassifications'!$F$9:$F$69, 'Sch 4 - CRSB'!$A50, 'Sch 6 - Reclassifications'!$G$9:$G$69, 4)-SUMIFS('Sch 6 - Reclassifications'!$L$9:$L$69, 'Sch 6 - Reclassifications'!$J$9:$J$69, 'Sch 4 - CRSB'!$A50, 'Sch 6 - Reclassifications'!$K$9:$K$69, 4)</f>
        <v>0</v>
      </c>
      <c r="G50" s="237">
        <f>SUMIFS('Sch 7 - Adjustments'!$E$9:$E$39, 'Sch 7 - Adjustments'!$I$9:$I$39, 'Sch 4 - CRSB'!$A50, 'Sch 7 - Adjustments'!$H$9:$H$39, 4)</f>
        <v>-6162174</v>
      </c>
      <c r="H50" s="237">
        <f t="shared" si="8"/>
        <v>6908707</v>
      </c>
      <c r="I50" s="237">
        <f t="shared" si="9"/>
        <v>5526965.6000000006</v>
      </c>
      <c r="J50" s="265">
        <f t="shared" si="10"/>
        <v>1381741.4000000001</v>
      </c>
    </row>
    <row r="51" spans="1:10">
      <c r="A51" s="183">
        <v>24</v>
      </c>
      <c r="B51" s="678" t="str">
        <f>'Sch 1 - Total Expense'!B39:C39</f>
        <v>Other- (Specify)</v>
      </c>
      <c r="C51" s="678"/>
      <c r="D51" s="209" t="s">
        <v>15</v>
      </c>
      <c r="E51" s="236">
        <v>0</v>
      </c>
      <c r="F51" s="254">
        <f>SUMIFS('Sch 6 - Reclassifications'!$H$9:$H$69, 'Sch 6 - Reclassifications'!$F$9:$F$69, 'Sch 4 - CRSB'!$A51, 'Sch 6 - Reclassifications'!$G$9:$G$69, 4)-SUMIFS('Sch 6 - Reclassifications'!$L$9:$L$69, 'Sch 6 - Reclassifications'!$J$9:$J$69, 'Sch 4 - CRSB'!$A51, 'Sch 6 - Reclassifications'!$K$9:$K$69, 4)</f>
        <v>0</v>
      </c>
      <c r="G51" s="237">
        <f>SUMIFS('Sch 7 - Adjustments'!$E$9:$E$39, 'Sch 7 - Adjustments'!$I$9:$I$39, 'Sch 4 - CRSB'!$A51, 'Sch 7 - Adjustments'!$H$9:$H$39, 4)</f>
        <v>0</v>
      </c>
      <c r="H51" s="237">
        <f t="shared" si="8"/>
        <v>0</v>
      </c>
      <c r="I51" s="237">
        <f t="shared" si="9"/>
        <v>0</v>
      </c>
      <c r="J51" s="265">
        <f t="shared" si="10"/>
        <v>0</v>
      </c>
    </row>
    <row r="52" spans="1:10">
      <c r="A52" s="183">
        <v>25</v>
      </c>
      <c r="B52" s="678" t="str">
        <f>'Sch 1 - Total Expense'!B40:C40</f>
        <v>Other- (Specify)</v>
      </c>
      <c r="C52" s="678"/>
      <c r="D52" s="209" t="s">
        <v>15</v>
      </c>
      <c r="E52" s="236">
        <v>0</v>
      </c>
      <c r="F52" s="254">
        <f>SUMIFS('Sch 6 - Reclassifications'!$H$9:$H$69, 'Sch 6 - Reclassifications'!$F$9:$F$69, 'Sch 4 - CRSB'!$A52, 'Sch 6 - Reclassifications'!$G$9:$G$69, 4)-SUMIFS('Sch 6 - Reclassifications'!$L$9:$L$69, 'Sch 6 - Reclassifications'!$J$9:$J$69, 'Sch 4 - CRSB'!$A52, 'Sch 6 - Reclassifications'!$K$9:$K$69, 4)</f>
        <v>0</v>
      </c>
      <c r="G52" s="237">
        <f>SUMIFS('Sch 7 - Adjustments'!$E$9:$E$39, 'Sch 7 - Adjustments'!$I$9:$I$39, 'Sch 4 - CRSB'!$A52, 'Sch 7 - Adjustments'!$H$9:$H$39, 4)</f>
        <v>0</v>
      </c>
      <c r="H52" s="237">
        <f t="shared" si="8"/>
        <v>0</v>
      </c>
      <c r="I52" s="237">
        <f>+H52*$I$33</f>
        <v>0</v>
      </c>
      <c r="J52" s="265">
        <f t="shared" si="10"/>
        <v>0</v>
      </c>
    </row>
    <row r="53" spans="1:10" ht="17.25">
      <c r="A53" s="183">
        <v>26</v>
      </c>
      <c r="B53" s="678" t="str">
        <f>'Sch 1 - Total Expense'!B41:C41</f>
        <v>Other- (Specify)</v>
      </c>
      <c r="C53" s="678"/>
      <c r="D53" s="209" t="s">
        <v>15</v>
      </c>
      <c r="E53" s="238">
        <v>0</v>
      </c>
      <c r="F53" s="255">
        <f>SUMIFS('Sch 6 - Reclassifications'!$H$9:$H$69, 'Sch 6 - Reclassifications'!$F$9:$F$69, 'Sch 4 - CRSB'!$A53, 'Sch 6 - Reclassifications'!$G$9:$G$69, 4)-SUMIFS('Sch 6 - Reclassifications'!$L$9:$L$69, 'Sch 6 - Reclassifications'!$J$9:$J$69, 'Sch 4 - CRSB'!$A53, 'Sch 6 - Reclassifications'!$K$9:$K$69, 4)</f>
        <v>0</v>
      </c>
      <c r="G53" s="255">
        <f>SUMIFS('Sch 7 - Adjustments'!$E$9:$E$39, 'Sch 7 - Adjustments'!$I$9:$I$39, 'Sch 4 - CRSB'!$A53, 'Sch 7 - Adjustments'!$H$9:$H$39, 4)</f>
        <v>0</v>
      </c>
      <c r="H53" s="239">
        <f t="shared" si="8"/>
        <v>0</v>
      </c>
      <c r="I53" s="239">
        <f t="shared" si="9"/>
        <v>0</v>
      </c>
      <c r="J53" s="266">
        <f t="shared" si="10"/>
        <v>0</v>
      </c>
    </row>
    <row r="54" spans="1:10" ht="17.25">
      <c r="A54" s="183"/>
      <c r="B54" s="630" t="s">
        <v>76</v>
      </c>
      <c r="C54" s="630"/>
      <c r="D54" s="209"/>
      <c r="E54" s="269">
        <f>SUM(E46:E53)</f>
        <v>13070881</v>
      </c>
      <c r="F54" s="269">
        <f t="shared" ref="F54:J54" si="11">SUM(F46:F53)</f>
        <v>0</v>
      </c>
      <c r="G54" s="269">
        <f t="shared" si="11"/>
        <v>-6162174</v>
      </c>
      <c r="H54" s="269">
        <f t="shared" si="11"/>
        <v>6908707</v>
      </c>
      <c r="I54" s="269">
        <f t="shared" si="11"/>
        <v>5526965.6000000006</v>
      </c>
      <c r="J54" s="290">
        <f t="shared" si="11"/>
        <v>1381741.4000000001</v>
      </c>
    </row>
    <row r="55" spans="1:10" ht="18">
      <c r="A55" s="183"/>
      <c r="B55" s="642" t="s">
        <v>77</v>
      </c>
      <c r="C55" s="642"/>
      <c r="D55" s="209"/>
      <c r="E55" s="216">
        <f>+E43+E54</f>
        <v>42583451</v>
      </c>
      <c r="F55" s="216">
        <f t="shared" ref="F55:J55" si="12">+F43+F54</f>
        <v>0</v>
      </c>
      <c r="G55" s="216">
        <f t="shared" si="12"/>
        <v>-13340238</v>
      </c>
      <c r="H55" s="216">
        <f t="shared" si="12"/>
        <v>29243213</v>
      </c>
      <c r="I55" s="216">
        <f t="shared" si="12"/>
        <v>23394570.400000002</v>
      </c>
      <c r="J55" s="240">
        <f t="shared" si="12"/>
        <v>5848642.6000000006</v>
      </c>
    </row>
    <row r="56" spans="1:10" ht="18" thickBot="1">
      <c r="A56" s="184"/>
      <c r="B56" s="681"/>
      <c r="C56" s="682"/>
      <c r="D56" s="232"/>
      <c r="E56" s="21"/>
      <c r="F56" s="21"/>
      <c r="G56" s="21"/>
      <c r="H56" s="21"/>
      <c r="I56" s="25"/>
      <c r="J56" s="22"/>
    </row>
    <row r="57" spans="1:10" s="368" customFormat="1" ht="17.25">
      <c r="A57" s="414"/>
      <c r="B57" s="423"/>
      <c r="C57" s="423"/>
      <c r="D57" s="424"/>
      <c r="E57" s="425"/>
      <c r="F57" s="425"/>
      <c r="G57" s="425"/>
      <c r="H57" s="425"/>
      <c r="I57" s="425"/>
      <c r="J57" s="425"/>
    </row>
    <row r="58" spans="1:10" ht="17.25">
      <c r="A58" s="691" t="s">
        <v>137</v>
      </c>
      <c r="B58" s="692"/>
      <c r="C58" s="692"/>
      <c r="D58" s="692"/>
      <c r="E58" s="693"/>
      <c r="F58" s="425"/>
      <c r="G58" s="425"/>
      <c r="H58" s="425"/>
      <c r="I58" s="425"/>
      <c r="J58" s="425"/>
    </row>
    <row r="59" spans="1:10" ht="18" thickBot="1">
      <c r="A59" s="694" t="s">
        <v>131</v>
      </c>
      <c r="B59" s="695"/>
      <c r="C59" s="695"/>
      <c r="D59" s="19" t="s">
        <v>138</v>
      </c>
      <c r="E59" s="20" t="s">
        <v>133</v>
      </c>
      <c r="F59" s="425"/>
      <c r="G59" s="425"/>
      <c r="H59" s="425"/>
      <c r="I59" s="425"/>
      <c r="J59" s="425"/>
    </row>
    <row r="60" spans="1:10" ht="18" thickTop="1">
      <c r="A60" s="696" t="s">
        <v>139</v>
      </c>
      <c r="B60" s="697"/>
      <c r="C60" s="698"/>
      <c r="D60" s="23">
        <v>200000</v>
      </c>
      <c r="E60" s="434">
        <f>IF(D60=0, 0, D60/$D$62)</f>
        <v>0.8</v>
      </c>
      <c r="F60" s="425"/>
      <c r="G60" s="425"/>
      <c r="H60" s="425"/>
      <c r="I60" s="425"/>
      <c r="J60" s="425"/>
    </row>
    <row r="61" spans="1:10" ht="17.25">
      <c r="A61" s="688" t="s">
        <v>140</v>
      </c>
      <c r="B61" s="689"/>
      <c r="C61" s="690"/>
      <c r="D61" s="24">
        <v>50000</v>
      </c>
      <c r="E61" s="435">
        <f>IF(D61=0, 0, D61/$D$62)</f>
        <v>0.2</v>
      </c>
      <c r="F61" s="425"/>
      <c r="G61" s="425"/>
      <c r="H61" s="425"/>
      <c r="I61" s="425"/>
      <c r="J61" s="425"/>
    </row>
    <row r="62" spans="1:10" ht="17.25">
      <c r="A62" s="688" t="s">
        <v>141</v>
      </c>
      <c r="B62" s="689"/>
      <c r="C62" s="690"/>
      <c r="D62" s="430">
        <f>SUM(D60:D61)</f>
        <v>250000</v>
      </c>
      <c r="E62" s="431">
        <f>SUM(E60:E61)</f>
        <v>1</v>
      </c>
      <c r="F62" s="425"/>
      <c r="G62" s="425"/>
      <c r="H62" s="425"/>
      <c r="I62" s="425"/>
      <c r="J62" s="425"/>
    </row>
    <row r="63" spans="1:10" ht="17.25">
      <c r="A63" s="685"/>
      <c r="B63" s="686"/>
      <c r="C63" s="687"/>
      <c r="D63" s="432"/>
      <c r="E63" s="433"/>
      <c r="F63" s="425"/>
      <c r="G63" s="425"/>
      <c r="H63" s="425"/>
      <c r="I63" s="425"/>
      <c r="J63" s="425"/>
    </row>
    <row r="64" spans="1:10" s="368" customFormat="1">
      <c r="A64" s="427"/>
      <c r="B64" s="428"/>
      <c r="C64" s="428"/>
      <c r="D64" s="429"/>
      <c r="E64" s="426"/>
      <c r="F64" s="426"/>
      <c r="G64" s="426"/>
      <c r="H64" s="426"/>
      <c r="I64" s="426"/>
      <c r="J64" s="426"/>
    </row>
    <row r="65" spans="1:8" s="368" customFormat="1" ht="15" customHeight="1">
      <c r="A65" s="530" t="s">
        <v>277</v>
      </c>
      <c r="B65" s="653" t="s">
        <v>310</v>
      </c>
      <c r="C65" s="653"/>
      <c r="D65" s="653"/>
      <c r="E65" s="653"/>
      <c r="F65" s="653"/>
      <c r="G65" s="653"/>
      <c r="H65" s="653"/>
    </row>
    <row r="66" spans="1:8" s="368" customFormat="1" ht="15" customHeight="1">
      <c r="A66" s="530" t="s">
        <v>278</v>
      </c>
      <c r="B66" s="653" t="s">
        <v>311</v>
      </c>
      <c r="C66" s="653"/>
      <c r="D66" s="653"/>
      <c r="E66" s="653"/>
      <c r="F66" s="653"/>
      <c r="G66" s="653"/>
      <c r="H66" s="653"/>
    </row>
    <row r="67" spans="1:8" s="368" customFormat="1"/>
    <row r="68" spans="1:8" s="368" customFormat="1"/>
    <row r="69" spans="1:8" s="368" customFormat="1"/>
    <row r="70" spans="1:8" s="368" customFormat="1"/>
    <row r="71" spans="1:8" s="368" customFormat="1"/>
    <row r="72" spans="1:8" s="368" customFormat="1">
      <c r="E72" s="539"/>
    </row>
    <row r="73" spans="1:8" s="368" customFormat="1"/>
    <row r="74" spans="1:8" s="368" customFormat="1"/>
    <row r="75" spans="1:8" s="368" customFormat="1"/>
    <row r="76" spans="1:8" s="368" customFormat="1"/>
    <row r="77" spans="1:8" s="368" customFormat="1"/>
    <row r="78" spans="1:8" s="368" customFormat="1"/>
    <row r="79" spans="1:8" s="368" customFormat="1"/>
    <row r="80" spans="1:8"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row r="215" s="368" customFormat="1"/>
    <row r="216" s="368" customFormat="1"/>
    <row r="217" s="368" customFormat="1"/>
    <row r="218" s="368" customFormat="1"/>
    <row r="219" s="368" customFormat="1"/>
    <row r="220" s="368" customFormat="1"/>
    <row r="221" s="368" customFormat="1"/>
    <row r="222" s="368" customFormat="1"/>
    <row r="223" s="368" customFormat="1"/>
    <row r="224" s="368" customFormat="1"/>
    <row r="225" s="368" customFormat="1"/>
  </sheetData>
  <customSheetViews>
    <customSheetView guid="{B132CD03-A5D7-4D81-A86A-BF3963EBDAE2}" scale="70">
      <selection activeCell="I3" sqref="I3:J3"/>
      <pageMargins left="0.7" right="0.7" top="0.75" bottom="0.75" header="0.3" footer="0.3"/>
    </customSheetView>
  </customSheetViews>
  <mergeCells count="61">
    <mergeCell ref="B9:C9"/>
    <mergeCell ref="B10:C10"/>
    <mergeCell ref="B11:C11"/>
    <mergeCell ref="C4:E4"/>
    <mergeCell ref="B13:C13"/>
    <mergeCell ref="B18:C18"/>
    <mergeCell ref="B14:C14"/>
    <mergeCell ref="B38:C38"/>
    <mergeCell ref="A28:C28"/>
    <mergeCell ref="B15:C15"/>
    <mergeCell ref="A25:C25"/>
    <mergeCell ref="A26:C26"/>
    <mergeCell ref="A27:C27"/>
    <mergeCell ref="A23:E23"/>
    <mergeCell ref="A31:A33"/>
    <mergeCell ref="B31:C33"/>
    <mergeCell ref="D32:D33"/>
    <mergeCell ref="B19:C19"/>
    <mergeCell ref="B20:C20"/>
    <mergeCell ref="B34:C34"/>
    <mergeCell ref="B35:C35"/>
    <mergeCell ref="A60:C60"/>
    <mergeCell ref="B52:C52"/>
    <mergeCell ref="B37:C37"/>
    <mergeCell ref="B54:C54"/>
    <mergeCell ref="A1:J1"/>
    <mergeCell ref="A3:B3"/>
    <mergeCell ref="C3:E3"/>
    <mergeCell ref="A6:A8"/>
    <mergeCell ref="B6:C8"/>
    <mergeCell ref="A4:B4"/>
    <mergeCell ref="G4:H4"/>
    <mergeCell ref="I3:J3"/>
    <mergeCell ref="B16:C16"/>
    <mergeCell ref="B17:C17"/>
    <mergeCell ref="B39:C39"/>
    <mergeCell ref="B12:C12"/>
    <mergeCell ref="B36:C36"/>
    <mergeCell ref="B44:C44"/>
    <mergeCell ref="B43:C43"/>
    <mergeCell ref="B45:C45"/>
    <mergeCell ref="A24:C24"/>
    <mergeCell ref="B42:C42"/>
    <mergeCell ref="B41:C41"/>
    <mergeCell ref="B40:C40"/>
    <mergeCell ref="B65:H65"/>
    <mergeCell ref="B66:H66"/>
    <mergeCell ref="B56:C56"/>
    <mergeCell ref="B46:C46"/>
    <mergeCell ref="B55:C55"/>
    <mergeCell ref="B49:C49"/>
    <mergeCell ref="B50:C50"/>
    <mergeCell ref="B51:C51"/>
    <mergeCell ref="B53:C53"/>
    <mergeCell ref="B48:C48"/>
    <mergeCell ref="B47:C47"/>
    <mergeCell ref="A63:C63"/>
    <mergeCell ref="A61:C61"/>
    <mergeCell ref="A62:C62"/>
    <mergeCell ref="A58:E58"/>
    <mergeCell ref="A59:C59"/>
  </mergeCells>
  <phoneticPr fontId="41" type="noConversion"/>
  <pageMargins left="0.7" right="0.7" top="0.75" bottom="0.75" header="0.3" footer="0.3"/>
  <pageSetup scale="52"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4 - CRSB&amp;R&amp;9Page &amp;P of &amp;N</oddFooter>
  </headerFooter>
  <extLst>
    <ext xmlns:mx="http://schemas.microsoft.com/office/mac/excel/2008/main" uri="{64002731-A6B0-56B0-2670-7721B7C09600}">
      <mx:PLV Mode="1"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U183"/>
  <sheetViews>
    <sheetView topLeftCell="A7" zoomScale="130" zoomScaleNormal="130" zoomScalePageLayoutView="80" workbookViewId="0">
      <selection activeCell="B28" sqref="B28:C28"/>
    </sheetView>
  </sheetViews>
  <sheetFormatPr defaultColWidth="8.85546875" defaultRowHeight="15"/>
  <cols>
    <col min="2" max="3" width="25.28515625" customWidth="1"/>
    <col min="5" max="5" width="15.140625" customWidth="1"/>
    <col min="6" max="6" width="15.7109375" customWidth="1"/>
    <col min="7" max="7" width="18.42578125" customWidth="1"/>
    <col min="8" max="8" width="19.140625" customWidth="1"/>
    <col min="9" max="9" width="16.85546875" customWidth="1"/>
    <col min="10" max="10" width="13.42578125" customWidth="1"/>
    <col min="11" max="47" width="8.85546875" style="368"/>
  </cols>
  <sheetData>
    <row r="1" spans="1:10" s="368" customFormat="1" ht="15.75">
      <c r="A1" s="631" t="s">
        <v>142</v>
      </c>
      <c r="B1" s="631"/>
      <c r="C1" s="631"/>
      <c r="D1" s="631"/>
      <c r="E1" s="631"/>
      <c r="F1" s="631"/>
      <c r="G1" s="631"/>
      <c r="H1" s="631"/>
      <c r="I1" s="631"/>
      <c r="J1" s="631"/>
    </row>
    <row r="2" spans="1:10" s="368" customFormat="1">
      <c r="A2" s="369"/>
      <c r="B2" s="369"/>
      <c r="C2" s="370"/>
      <c r="D2" s="370"/>
      <c r="E2" s="371"/>
      <c r="F2" s="371"/>
      <c r="G2" s="371"/>
      <c r="H2" s="371"/>
      <c r="I2" s="371"/>
      <c r="J2" s="386"/>
    </row>
    <row r="3" spans="1:10" s="368" customFormat="1" ht="15.75">
      <c r="A3" s="632" t="s">
        <v>111</v>
      </c>
      <c r="B3" s="632"/>
      <c r="C3" s="666" t="str">
        <f>'General Information'!A5</f>
        <v>Example Provider</v>
      </c>
      <c r="D3" s="666"/>
      <c r="E3" s="666"/>
      <c r="F3" s="387"/>
      <c r="G3" s="438"/>
      <c r="H3" s="375" t="s">
        <v>46</v>
      </c>
      <c r="I3" s="633">
        <f>'General Information'!$C$25</f>
        <v>44012</v>
      </c>
      <c r="J3" s="633"/>
    </row>
    <row r="4" spans="1:10" s="368" customFormat="1">
      <c r="A4" s="632" t="s">
        <v>47</v>
      </c>
      <c r="B4" s="632"/>
      <c r="C4" s="660">
        <f>'General Information'!F5</f>
        <v>0</v>
      </c>
      <c r="D4" s="660"/>
      <c r="E4" s="660"/>
      <c r="F4" s="387"/>
      <c r="G4" s="661"/>
      <c r="H4" s="661"/>
      <c r="I4" s="388"/>
      <c r="J4" s="388"/>
    </row>
    <row r="5" spans="1:10" s="368" customFormat="1" ht="15.75" thickBot="1">
      <c r="A5" s="401"/>
      <c r="B5" s="401"/>
      <c r="C5" s="402"/>
      <c r="D5" s="402"/>
      <c r="E5" s="403"/>
      <c r="F5" s="403"/>
      <c r="G5" s="403"/>
      <c r="H5" s="404"/>
      <c r="I5" s="404"/>
      <c r="J5" s="439"/>
    </row>
    <row r="6" spans="1:10">
      <c r="A6" s="667" t="s">
        <v>48</v>
      </c>
      <c r="B6" s="670" t="s">
        <v>49</v>
      </c>
      <c r="C6" s="671"/>
      <c r="D6" s="54"/>
      <c r="E6" s="55">
        <v>1</v>
      </c>
      <c r="F6" s="55">
        <v>2</v>
      </c>
      <c r="G6" s="55">
        <v>3</v>
      </c>
      <c r="H6" s="55">
        <v>4</v>
      </c>
      <c r="I6" s="60">
        <v>5</v>
      </c>
      <c r="J6" s="56">
        <v>6</v>
      </c>
    </row>
    <row r="7" spans="1:10" ht="51">
      <c r="A7" s="668"/>
      <c r="B7" s="672"/>
      <c r="C7" s="673"/>
      <c r="D7" s="308" t="s">
        <v>309</v>
      </c>
      <c r="E7" s="57" t="s">
        <v>125</v>
      </c>
      <c r="F7" s="57" t="s">
        <v>306</v>
      </c>
      <c r="G7" s="57" t="s">
        <v>113</v>
      </c>
      <c r="H7" s="57" t="s">
        <v>127</v>
      </c>
      <c r="I7" s="62" t="s">
        <v>128</v>
      </c>
      <c r="J7" s="58" t="s">
        <v>129</v>
      </c>
    </row>
    <row r="8" spans="1:10" ht="26.25" thickBot="1">
      <c r="A8" s="669"/>
      <c r="B8" s="674"/>
      <c r="C8" s="675"/>
      <c r="D8" s="309"/>
      <c r="E8" s="187" t="s">
        <v>143</v>
      </c>
      <c r="F8" s="188" t="s">
        <v>116</v>
      </c>
      <c r="G8" s="188" t="s">
        <v>117</v>
      </c>
      <c r="H8" s="187"/>
      <c r="I8" s="196">
        <f>G56</f>
        <v>0.41999030110196173</v>
      </c>
      <c r="J8" s="195">
        <f>G57</f>
        <v>0.58000969889803822</v>
      </c>
    </row>
    <row r="9" spans="1:10" ht="16.5" thickTop="1">
      <c r="A9" s="183"/>
      <c r="B9" s="629" t="s">
        <v>79</v>
      </c>
      <c r="C9" s="629"/>
      <c r="D9" s="28"/>
      <c r="E9" s="26"/>
      <c r="F9" s="26"/>
      <c r="G9" s="26"/>
      <c r="H9" s="26"/>
      <c r="I9" s="29"/>
      <c r="J9" s="27"/>
    </row>
    <row r="10" spans="1:10">
      <c r="A10" s="183">
        <v>27</v>
      </c>
      <c r="B10" s="627" t="s">
        <v>80</v>
      </c>
      <c r="C10" s="627"/>
      <c r="D10" s="209" t="s">
        <v>15</v>
      </c>
      <c r="E10" s="234">
        <v>84422</v>
      </c>
      <c r="F10" s="235">
        <f>SUMIFS('Sch 6 - Reclassifications'!$H$9:$H$69, 'Sch 6 - Reclassifications'!$F$9:$F$69, 'Sch 5 - A&amp;G'!$A10, 'Sch 6 - Reclassifications'!$G$9:$G$69, 5)-SUMIFS('Sch 6 - Reclassifications'!$L$9:$L$69, 'Sch 6 - Reclassifications'!$J$9:$J$69, 'Sch 5 - A&amp;G'!$A10, 'Sch 6 - Reclassifications'!$K$9:$K$69, 5)</f>
        <v>0</v>
      </c>
      <c r="G10" s="235">
        <f>SUMIFS('Sch 7 - Adjustments'!$E$9:$E$39, 'Sch 7 - Adjustments'!$I$9:$I$39, 'Sch 5 - A&amp;G'!$A10, 'Sch 7 - Adjustments'!$H$9:$H$39, 5)</f>
        <v>-25006</v>
      </c>
      <c r="H10" s="235">
        <f>SUM(E10:G10)</f>
        <v>59416</v>
      </c>
      <c r="I10" s="235">
        <f>H10*$I$8</f>
        <v>24954.143730274158</v>
      </c>
      <c r="J10" s="228">
        <f>H10*$J$8</f>
        <v>34461.856269725839</v>
      </c>
    </row>
    <row r="11" spans="1:10">
      <c r="A11" s="183">
        <v>28</v>
      </c>
      <c r="B11" s="627" t="s">
        <v>81</v>
      </c>
      <c r="C11" s="627"/>
      <c r="D11" s="209" t="s">
        <v>15</v>
      </c>
      <c r="E11" s="236">
        <v>8333</v>
      </c>
      <c r="F11" s="270">
        <f>SUMIFS('Sch 6 - Reclassifications'!$H$9:$H$69, 'Sch 6 - Reclassifications'!$F$9:$F$69, 'Sch 5 - A&amp;G'!$A11, 'Sch 6 - Reclassifications'!$G$9:$G$69, 5)-SUMIFS('Sch 6 - Reclassifications'!$L$9:$L$69, 'Sch 6 - Reclassifications'!$J$9:$J$69, 'Sch 5 - A&amp;G'!$A11, 'Sch 6 - Reclassifications'!$K$9:$K$69, 5)</f>
        <v>0</v>
      </c>
      <c r="G11" s="270">
        <f>SUMIFS('Sch 7 - Adjustments'!$E$9:$E$39, 'Sch 7 - Adjustments'!$I$9:$I$39, 'Sch 5 - A&amp;G'!$A11, 'Sch 7 - Adjustments'!$H$9:$H$39, 5)</f>
        <v>0</v>
      </c>
      <c r="H11" s="248">
        <f>SUM(E11:G11)</f>
        <v>8333</v>
      </c>
      <c r="I11" s="271">
        <f>H11*$I$8</f>
        <v>3499.7791790826473</v>
      </c>
      <c r="J11" s="227">
        <f>H11*$J$8</f>
        <v>4833.2208209173523</v>
      </c>
    </row>
    <row r="12" spans="1:10">
      <c r="A12" s="183">
        <v>29</v>
      </c>
      <c r="B12" s="627" t="s">
        <v>82</v>
      </c>
      <c r="C12" s="627"/>
      <c r="D12" s="209" t="s">
        <v>15</v>
      </c>
      <c r="E12" s="236">
        <v>5884</v>
      </c>
      <c r="F12" s="270">
        <f>SUMIFS('Sch 6 - Reclassifications'!$H$9:$H$69, 'Sch 6 - Reclassifications'!$F$9:$F$69, 'Sch 5 - A&amp;G'!$A12, 'Sch 6 - Reclassifications'!$G$9:$G$69, 5)-SUMIFS('Sch 6 - Reclassifications'!$L$9:$L$69, 'Sch 6 - Reclassifications'!$J$9:$J$69, 'Sch 5 - A&amp;G'!$A12, 'Sch 6 - Reclassifications'!$K$9:$K$69, 5)</f>
        <v>0</v>
      </c>
      <c r="G12" s="270">
        <f>SUMIFS('Sch 7 - Adjustments'!$E$9:$E$39, 'Sch 7 - Adjustments'!$I$9:$I$39, 'Sch 5 - A&amp;G'!$A12, 'Sch 7 - Adjustments'!$H$9:$H$39, 5)</f>
        <v>0</v>
      </c>
      <c r="H12" s="248">
        <f t="shared" ref="H12:H40" si="0">SUM(E12:G12)</f>
        <v>5884</v>
      </c>
      <c r="I12" s="271">
        <f t="shared" ref="I12:I40" si="1">H12*$I$8</f>
        <v>2471.222931683943</v>
      </c>
      <c r="J12" s="227">
        <f t="shared" ref="J12:J40" si="2">H12*$J$8</f>
        <v>3412.777068316057</v>
      </c>
    </row>
    <row r="13" spans="1:10">
      <c r="A13" s="183">
        <v>30</v>
      </c>
      <c r="B13" s="627" t="s">
        <v>83</v>
      </c>
      <c r="C13" s="627"/>
      <c r="D13" s="209" t="s">
        <v>15</v>
      </c>
      <c r="E13" s="236">
        <v>3134</v>
      </c>
      <c r="F13" s="270">
        <f>SUMIFS('Sch 6 - Reclassifications'!$H$9:$H$69, 'Sch 6 - Reclassifications'!$F$9:$F$69, 'Sch 5 - A&amp;G'!$A13, 'Sch 6 - Reclassifications'!$G$9:$G$69, 5)-SUMIFS('Sch 6 - Reclassifications'!$L$9:$L$69, 'Sch 6 - Reclassifications'!$J$9:$J$69, 'Sch 5 - A&amp;G'!$A13, 'Sch 6 - Reclassifications'!$K$9:$K$69, 5)</f>
        <v>0</v>
      </c>
      <c r="G13" s="270">
        <f>SUMIFS('Sch 7 - Adjustments'!$E$9:$E$39, 'Sch 7 - Adjustments'!$I$9:$I$39, 'Sch 5 - A&amp;G'!$A13, 'Sch 7 - Adjustments'!$H$9:$H$39, 5)</f>
        <v>0</v>
      </c>
      <c r="H13" s="248">
        <f t="shared" si="0"/>
        <v>3134</v>
      </c>
      <c r="I13" s="271">
        <f t="shared" si="1"/>
        <v>1316.2496036535481</v>
      </c>
      <c r="J13" s="227">
        <f t="shared" si="2"/>
        <v>1817.7503963464517</v>
      </c>
    </row>
    <row r="14" spans="1:10">
      <c r="A14" s="183">
        <v>31</v>
      </c>
      <c r="B14" s="627" t="s">
        <v>84</v>
      </c>
      <c r="C14" s="627"/>
      <c r="D14" s="209" t="s">
        <v>15</v>
      </c>
      <c r="E14" s="45">
        <v>0</v>
      </c>
      <c r="F14" s="270">
        <f>SUMIFS('Sch 6 - Reclassifications'!$H$9:$H$69, 'Sch 6 - Reclassifications'!$F$9:$F$69, 'Sch 5 - A&amp;G'!$A14, 'Sch 6 - Reclassifications'!$G$9:$G$69, 5)-SUMIFS('Sch 6 - Reclassifications'!$L$9:$L$69, 'Sch 6 - Reclassifications'!$J$9:$J$69, 'Sch 5 - A&amp;G'!$A14, 'Sch 6 - Reclassifications'!$K$9:$K$69, 5)</f>
        <v>0</v>
      </c>
      <c r="G14" s="270">
        <f>SUMIFS('Sch 7 - Adjustments'!$E$9:$E$39, 'Sch 7 - Adjustments'!$I$9:$I$39, 'Sch 5 - A&amp;G'!$A14, 'Sch 7 - Adjustments'!$H$9:$H$39, 5)</f>
        <v>0</v>
      </c>
      <c r="H14" s="248">
        <f t="shared" si="0"/>
        <v>0</v>
      </c>
      <c r="I14" s="271">
        <f>H14*$I$8</f>
        <v>0</v>
      </c>
      <c r="J14" s="227">
        <f t="shared" si="2"/>
        <v>0</v>
      </c>
    </row>
    <row r="15" spans="1:10">
      <c r="A15" s="183">
        <v>32</v>
      </c>
      <c r="B15" s="627" t="s">
        <v>85</v>
      </c>
      <c r="C15" s="627"/>
      <c r="D15" s="209" t="s">
        <v>15</v>
      </c>
      <c r="E15" s="45">
        <v>4621850</v>
      </c>
      <c r="F15" s="270">
        <f>SUMIFS('Sch 6 - Reclassifications'!$H$9:$H$69, 'Sch 6 - Reclassifications'!$F$9:$F$69, 'Sch 5 - A&amp;G'!$A15, 'Sch 6 - Reclassifications'!$G$9:$G$69, 5)-SUMIFS('Sch 6 - Reclassifications'!$L$9:$L$69, 'Sch 6 - Reclassifications'!$J$9:$J$69, 'Sch 5 - A&amp;G'!$A15, 'Sch 6 - Reclassifications'!$K$9:$K$69, 5)</f>
        <v>0</v>
      </c>
      <c r="G15" s="270">
        <f>SUMIFS('Sch 7 - Adjustments'!$E$9:$E$39, 'Sch 7 - Adjustments'!$I$9:$I$39, 'Sch 5 - A&amp;G'!$A15, 'Sch 7 - Adjustments'!$H$9:$H$39, 5)</f>
        <v>-1067574</v>
      </c>
      <c r="H15" s="248">
        <f t="shared" si="0"/>
        <v>3554276</v>
      </c>
      <c r="I15" s="271">
        <f t="shared" si="1"/>
        <v>1492761.4474394761</v>
      </c>
      <c r="J15" s="227">
        <f>H15*$J$8</f>
        <v>2061514.5525605236</v>
      </c>
    </row>
    <row r="16" spans="1:10">
      <c r="A16" s="183">
        <v>33</v>
      </c>
      <c r="B16" s="627" t="s">
        <v>86</v>
      </c>
      <c r="C16" s="627"/>
      <c r="D16" s="209" t="s">
        <v>15</v>
      </c>
      <c r="E16" s="45">
        <v>8</v>
      </c>
      <c r="F16" s="270">
        <f>SUMIFS('Sch 6 - Reclassifications'!$H$9:$H$69, 'Sch 6 - Reclassifications'!$F$9:$F$69, 'Sch 5 - A&amp;G'!$A16, 'Sch 6 - Reclassifications'!$G$9:$G$69, 5)-SUMIFS('Sch 6 - Reclassifications'!$L$9:$L$69, 'Sch 6 - Reclassifications'!$J$9:$J$69, 'Sch 5 - A&amp;G'!$A16, 'Sch 6 - Reclassifications'!$K$9:$K$69, 5)</f>
        <v>0</v>
      </c>
      <c r="G16" s="270">
        <f>SUMIFS('Sch 7 - Adjustments'!$E$9:$E$39, 'Sch 7 - Adjustments'!$I$9:$I$39, 'Sch 5 - A&amp;G'!$A16, 'Sch 7 - Adjustments'!$H$9:$H$39, 5)</f>
        <v>0</v>
      </c>
      <c r="H16" s="248">
        <f t="shared" si="0"/>
        <v>8</v>
      </c>
      <c r="I16" s="271">
        <f t="shared" si="1"/>
        <v>3.3599224088156938</v>
      </c>
      <c r="J16" s="227">
        <f t="shared" si="2"/>
        <v>4.6400775911843057</v>
      </c>
    </row>
    <row r="17" spans="1:10">
      <c r="A17" s="183">
        <v>34</v>
      </c>
      <c r="B17" s="627" t="s">
        <v>87</v>
      </c>
      <c r="C17" s="627"/>
      <c r="D17" s="209" t="s">
        <v>15</v>
      </c>
      <c r="E17" s="45">
        <v>61221</v>
      </c>
      <c r="F17" s="270">
        <f>SUMIFS('Sch 6 - Reclassifications'!$H$9:$H$69, 'Sch 6 - Reclassifications'!$F$9:$F$69, 'Sch 5 - A&amp;G'!$A17, 'Sch 6 - Reclassifications'!$G$9:$G$69, 5)-SUMIFS('Sch 6 - Reclassifications'!$L$9:$L$69, 'Sch 6 - Reclassifications'!$J$9:$J$69, 'Sch 5 - A&amp;G'!$A17, 'Sch 6 - Reclassifications'!$K$9:$K$69, 5)</f>
        <v>0</v>
      </c>
      <c r="G17" s="270">
        <f>SUMIFS('Sch 7 - Adjustments'!$E$9:$E$39, 'Sch 7 - Adjustments'!$I$9:$I$39, 'Sch 5 - A&amp;G'!$A17, 'Sch 7 - Adjustments'!$H$9:$H$39, 5)</f>
        <v>-22452</v>
      </c>
      <c r="H17" s="248">
        <f t="shared" si="0"/>
        <v>38769</v>
      </c>
      <c r="I17" s="271">
        <f t="shared" si="1"/>
        <v>16282.603983421954</v>
      </c>
      <c r="J17" s="227">
        <f t="shared" si="2"/>
        <v>22486.396016578045</v>
      </c>
    </row>
    <row r="18" spans="1:10">
      <c r="A18" s="183">
        <v>35</v>
      </c>
      <c r="B18" s="627" t="s">
        <v>88</v>
      </c>
      <c r="C18" s="627"/>
      <c r="D18" s="209" t="s">
        <v>15</v>
      </c>
      <c r="E18" s="45">
        <v>0</v>
      </c>
      <c r="F18" s="270">
        <f>SUMIFS('Sch 6 - Reclassifications'!$H$9:$H$69, 'Sch 6 - Reclassifications'!$F$9:$F$69, 'Sch 5 - A&amp;G'!$A18, 'Sch 6 - Reclassifications'!$G$9:$G$69, 5)-SUMIFS('Sch 6 - Reclassifications'!$L$9:$L$69, 'Sch 6 - Reclassifications'!$J$9:$J$69, 'Sch 5 - A&amp;G'!$A18, 'Sch 6 - Reclassifications'!$K$9:$K$69, 5)</f>
        <v>0</v>
      </c>
      <c r="G18" s="270">
        <f>SUMIFS('Sch 7 - Adjustments'!$E$9:$E$39, 'Sch 7 - Adjustments'!$I$9:$I$39, 'Sch 5 - A&amp;G'!$A18, 'Sch 7 - Adjustments'!$H$9:$H$39, 5)</f>
        <v>0</v>
      </c>
      <c r="H18" s="248">
        <f t="shared" si="0"/>
        <v>0</v>
      </c>
      <c r="I18" s="271">
        <f t="shared" si="1"/>
        <v>0</v>
      </c>
      <c r="J18" s="227">
        <f t="shared" si="2"/>
        <v>0</v>
      </c>
    </row>
    <row r="19" spans="1:10">
      <c r="A19" s="183">
        <v>36</v>
      </c>
      <c r="B19" s="627" t="s">
        <v>89</v>
      </c>
      <c r="C19" s="627"/>
      <c r="D19" s="209" t="s">
        <v>15</v>
      </c>
      <c r="E19" s="45">
        <v>1809462</v>
      </c>
      <c r="F19" s="270">
        <f>SUMIFS('Sch 6 - Reclassifications'!$H$9:$H$69, 'Sch 6 - Reclassifications'!$F$9:$F$69, 'Sch 5 - A&amp;G'!$A19, 'Sch 6 - Reclassifications'!$G$9:$G$69, 5)-SUMIFS('Sch 6 - Reclassifications'!$L$9:$L$69, 'Sch 6 - Reclassifications'!$J$9:$J$69, 'Sch 5 - A&amp;G'!$A19, 'Sch 6 - Reclassifications'!$K$9:$K$69, 5)</f>
        <v>0</v>
      </c>
      <c r="G19" s="270">
        <f>SUMIFS('Sch 7 - Adjustments'!$E$9:$E$39, 'Sch 7 - Adjustments'!$I$9:$I$39, 'Sch 5 - A&amp;G'!$A19, 'Sch 7 - Adjustments'!$H$9:$H$39, 5)</f>
        <v>-219013</v>
      </c>
      <c r="H19" s="248">
        <f t="shared" si="0"/>
        <v>1590449</v>
      </c>
      <c r="I19" s="271">
        <f t="shared" si="1"/>
        <v>667973.15439731395</v>
      </c>
      <c r="J19" s="227">
        <f t="shared" si="2"/>
        <v>922475.84560268593</v>
      </c>
    </row>
    <row r="20" spans="1:10">
      <c r="A20" s="183">
        <v>37</v>
      </c>
      <c r="B20" s="627" t="s">
        <v>90</v>
      </c>
      <c r="C20" s="627"/>
      <c r="D20" s="209" t="s">
        <v>15</v>
      </c>
      <c r="E20" s="45">
        <v>0</v>
      </c>
      <c r="F20" s="270">
        <f>SUMIFS('Sch 6 - Reclassifications'!$H$9:$H$69, 'Sch 6 - Reclassifications'!$F$9:$F$69, 'Sch 5 - A&amp;G'!$A20, 'Sch 6 - Reclassifications'!$G$9:$G$69, 5)-SUMIFS('Sch 6 - Reclassifications'!$L$9:$L$69, 'Sch 6 - Reclassifications'!$J$9:$J$69, 'Sch 5 - A&amp;G'!$A20, 'Sch 6 - Reclassifications'!$K$9:$K$69, 5)</f>
        <v>0</v>
      </c>
      <c r="G20" s="270">
        <f>SUMIFS('Sch 7 - Adjustments'!$E$9:$E$39, 'Sch 7 - Adjustments'!$I$9:$I$39, 'Sch 5 - A&amp;G'!$A20, 'Sch 7 - Adjustments'!$H$9:$H$39, 5)</f>
        <v>0</v>
      </c>
      <c r="H20" s="248">
        <f t="shared" si="0"/>
        <v>0</v>
      </c>
      <c r="I20" s="271">
        <f t="shared" si="1"/>
        <v>0</v>
      </c>
      <c r="J20" s="227">
        <f t="shared" si="2"/>
        <v>0</v>
      </c>
    </row>
    <row r="21" spans="1:10">
      <c r="A21" s="183">
        <v>38</v>
      </c>
      <c r="B21" s="627" t="s">
        <v>91</v>
      </c>
      <c r="C21" s="627"/>
      <c r="D21" s="209" t="s">
        <v>15</v>
      </c>
      <c r="E21" s="45">
        <v>1169501</v>
      </c>
      <c r="F21" s="270">
        <f>SUMIFS('Sch 6 - Reclassifications'!$H$9:$H$69, 'Sch 6 - Reclassifications'!$F$9:$F$69, 'Sch 5 - A&amp;G'!$A21, 'Sch 6 - Reclassifications'!$G$9:$G$69, 5)-SUMIFS('Sch 6 - Reclassifications'!$L$9:$L$69, 'Sch 6 - Reclassifications'!$J$9:$J$69, 'Sch 5 - A&amp;G'!$A21, 'Sch 6 - Reclassifications'!$K$9:$K$69, 5)</f>
        <v>0</v>
      </c>
      <c r="G21" s="270">
        <f>SUMIFS('Sch 7 - Adjustments'!$E$9:$E$39, 'Sch 7 - Adjustments'!$I$9:$I$39, 'Sch 5 - A&amp;G'!$A21, 'Sch 7 - Adjustments'!$H$9:$H$39, 5)</f>
        <v>-73276</v>
      </c>
      <c r="H21" s="248">
        <f t="shared" si="0"/>
        <v>1096225</v>
      </c>
      <c r="I21" s="271">
        <f t="shared" si="1"/>
        <v>460403.86782549799</v>
      </c>
      <c r="J21" s="227">
        <f t="shared" si="2"/>
        <v>635821.13217450189</v>
      </c>
    </row>
    <row r="22" spans="1:10">
      <c r="A22" s="183">
        <v>39</v>
      </c>
      <c r="B22" s="627" t="s">
        <v>92</v>
      </c>
      <c r="C22" s="627"/>
      <c r="D22" s="209" t="s">
        <v>15</v>
      </c>
      <c r="E22" s="45">
        <v>0</v>
      </c>
      <c r="F22" s="270">
        <f>SUMIFS('Sch 6 - Reclassifications'!$H$9:$H$69, 'Sch 6 - Reclassifications'!$F$9:$F$69, 'Sch 5 - A&amp;G'!$A22, 'Sch 6 - Reclassifications'!$G$9:$G$69, 5)-SUMIFS('Sch 6 - Reclassifications'!$L$9:$L$69, 'Sch 6 - Reclassifications'!$J$9:$J$69, 'Sch 5 - A&amp;G'!$A22, 'Sch 6 - Reclassifications'!$K$9:$K$69, 5)</f>
        <v>0</v>
      </c>
      <c r="G22" s="270">
        <f>SUMIFS('Sch 7 - Adjustments'!$E$9:$E$39, 'Sch 7 - Adjustments'!$I$9:$I$39, 'Sch 5 - A&amp;G'!$A22, 'Sch 7 - Adjustments'!$H$9:$H$39, 5)</f>
        <v>0</v>
      </c>
      <c r="H22" s="248">
        <f t="shared" si="0"/>
        <v>0</v>
      </c>
      <c r="I22" s="271">
        <f t="shared" si="1"/>
        <v>0</v>
      </c>
      <c r="J22" s="227">
        <f t="shared" si="2"/>
        <v>0</v>
      </c>
    </row>
    <row r="23" spans="1:10">
      <c r="A23" s="183">
        <v>40</v>
      </c>
      <c r="B23" s="627" t="s">
        <v>93</v>
      </c>
      <c r="C23" s="627"/>
      <c r="D23" s="209" t="s">
        <v>15</v>
      </c>
      <c r="E23" s="45">
        <v>913181</v>
      </c>
      <c r="F23" s="270">
        <f>SUMIFS('Sch 6 - Reclassifications'!$H$9:$H$69, 'Sch 6 - Reclassifications'!$F$9:$F$69, 'Sch 5 - A&amp;G'!$A23, 'Sch 6 - Reclassifications'!$G$9:$G$69, 5)-SUMIFS('Sch 6 - Reclassifications'!$L$9:$L$69, 'Sch 6 - Reclassifications'!$J$9:$J$69, 'Sch 5 - A&amp;G'!$A23, 'Sch 6 - Reclassifications'!$K$9:$K$69, 5)</f>
        <v>0</v>
      </c>
      <c r="G23" s="270">
        <f>SUMIFS('Sch 7 - Adjustments'!$E$9:$E$39, 'Sch 7 - Adjustments'!$I$9:$I$39, 'Sch 5 - A&amp;G'!$A23, 'Sch 7 - Adjustments'!$H$9:$H$39, 5)</f>
        <v>0</v>
      </c>
      <c r="H23" s="248">
        <f t="shared" si="0"/>
        <v>913181</v>
      </c>
      <c r="I23" s="271">
        <f t="shared" si="1"/>
        <v>383527.1631505905</v>
      </c>
      <c r="J23" s="227">
        <f t="shared" si="2"/>
        <v>529653.83684940939</v>
      </c>
    </row>
    <row r="24" spans="1:10">
      <c r="A24" s="183">
        <v>41</v>
      </c>
      <c r="B24" s="627" t="s">
        <v>94</v>
      </c>
      <c r="C24" s="627"/>
      <c r="D24" s="209" t="s">
        <v>15</v>
      </c>
      <c r="E24" s="45">
        <v>1305235</v>
      </c>
      <c r="F24" s="270">
        <f>SUMIFS('Sch 6 - Reclassifications'!$H$9:$H$69, 'Sch 6 - Reclassifications'!$F$9:$F$69, 'Sch 5 - A&amp;G'!$A24, 'Sch 6 - Reclassifications'!$G$9:$G$69, 5)-SUMIFS('Sch 6 - Reclassifications'!$L$9:$L$69, 'Sch 6 - Reclassifications'!$J$9:$J$69, 'Sch 5 - A&amp;G'!$A24, 'Sch 6 - Reclassifications'!$K$9:$K$69, 5)</f>
        <v>0</v>
      </c>
      <c r="G24" s="270">
        <f>SUMIFS('Sch 7 - Adjustments'!$E$9:$E$39, 'Sch 7 - Adjustments'!$I$9:$I$39, 'Sch 5 - A&amp;G'!$A24, 'Sch 7 - Adjustments'!$H$9:$H$39, 5)</f>
        <v>-670133</v>
      </c>
      <c r="H24" s="248">
        <f t="shared" si="0"/>
        <v>635102</v>
      </c>
      <c r="I24" s="271">
        <f t="shared" si="1"/>
        <v>266736.68021045811</v>
      </c>
      <c r="J24" s="227">
        <f t="shared" si="2"/>
        <v>368365.31978954189</v>
      </c>
    </row>
    <row r="25" spans="1:10">
      <c r="A25" s="183">
        <v>42</v>
      </c>
      <c r="B25" s="627" t="s">
        <v>95</v>
      </c>
      <c r="C25" s="627"/>
      <c r="D25" s="209" t="s">
        <v>15</v>
      </c>
      <c r="E25" s="45">
        <v>31248</v>
      </c>
      <c r="F25" s="270">
        <f>SUMIFS('Sch 6 - Reclassifications'!$H$9:$H$69, 'Sch 6 - Reclassifications'!$F$9:$F$69, 'Sch 5 - A&amp;G'!$A25, 'Sch 6 - Reclassifications'!$G$9:$G$69, 5)-SUMIFS('Sch 6 - Reclassifications'!$L$9:$L$69, 'Sch 6 - Reclassifications'!$J$9:$J$69, 'Sch 5 - A&amp;G'!$A25, 'Sch 6 - Reclassifications'!$K$9:$K$69, 5)</f>
        <v>0</v>
      </c>
      <c r="G25" s="270">
        <f>SUMIFS('Sch 7 - Adjustments'!$E$9:$E$39, 'Sch 7 - Adjustments'!$I$9:$I$39, 'Sch 5 - A&amp;G'!$A25, 'Sch 7 - Adjustments'!$H$9:$H$39, 5)</f>
        <v>-16405</v>
      </c>
      <c r="H25" s="248">
        <f t="shared" si="0"/>
        <v>14843</v>
      </c>
      <c r="I25" s="271">
        <f t="shared" si="1"/>
        <v>6233.9160392564181</v>
      </c>
      <c r="J25" s="227">
        <f t="shared" si="2"/>
        <v>8609.083960743581</v>
      </c>
    </row>
    <row r="26" spans="1:10">
      <c r="A26" s="183">
        <v>43</v>
      </c>
      <c r="B26" s="627" t="s">
        <v>96</v>
      </c>
      <c r="C26" s="627"/>
      <c r="D26" s="209" t="s">
        <v>15</v>
      </c>
      <c r="E26" s="45">
        <v>3700923</v>
      </c>
      <c r="F26" s="270">
        <f>SUMIFS('Sch 6 - Reclassifications'!$H$9:$H$69, 'Sch 6 - Reclassifications'!$F$9:$F$69, 'Sch 5 - A&amp;G'!$A26, 'Sch 6 - Reclassifications'!$G$9:$G$69, 5)-SUMIFS('Sch 6 - Reclassifications'!$L$9:$L$69, 'Sch 6 - Reclassifications'!$J$9:$J$69, 'Sch 5 - A&amp;G'!$A26, 'Sch 6 - Reclassifications'!$K$9:$K$69, 5)</f>
        <v>0</v>
      </c>
      <c r="G26" s="270">
        <f>SUMIFS('Sch 7 - Adjustments'!$E$9:$E$39, 'Sch 7 - Adjustments'!$I$9:$I$39, 'Sch 5 - A&amp;G'!$A26, 'Sch 7 - Adjustments'!$H$9:$H$39, 5)</f>
        <v>-694559</v>
      </c>
      <c r="H26" s="248">
        <f t="shared" si="0"/>
        <v>3006364</v>
      </c>
      <c r="I26" s="271">
        <f t="shared" si="1"/>
        <v>1262643.7215820982</v>
      </c>
      <c r="J26" s="227">
        <f t="shared" si="2"/>
        <v>1743720.2784179018</v>
      </c>
    </row>
    <row r="27" spans="1:10">
      <c r="A27" s="183">
        <v>44</v>
      </c>
      <c r="B27" s="627" t="s">
        <v>97</v>
      </c>
      <c r="C27" s="627"/>
      <c r="D27" s="209" t="s">
        <v>15</v>
      </c>
      <c r="E27" s="45">
        <v>0</v>
      </c>
      <c r="F27" s="270">
        <f>SUMIFS('Sch 6 - Reclassifications'!$H$9:$H$69, 'Sch 6 - Reclassifications'!$F$9:$F$69, 'Sch 5 - A&amp;G'!$A27, 'Sch 6 - Reclassifications'!$G$9:$G$69, 5)-SUMIFS('Sch 6 - Reclassifications'!$L$9:$L$69, 'Sch 6 - Reclassifications'!$J$9:$J$69, 'Sch 5 - A&amp;G'!$A27, 'Sch 6 - Reclassifications'!$K$9:$K$69, 5)</f>
        <v>0</v>
      </c>
      <c r="G27" s="270">
        <f>SUMIFS('Sch 7 - Adjustments'!$E$9:$E$39, 'Sch 7 - Adjustments'!$I$9:$I$39, 'Sch 5 - A&amp;G'!$A27, 'Sch 7 - Adjustments'!$H$9:$H$39, 5)</f>
        <v>0</v>
      </c>
      <c r="H27" s="248">
        <f t="shared" si="0"/>
        <v>0</v>
      </c>
      <c r="I27" s="271">
        <f t="shared" si="1"/>
        <v>0</v>
      </c>
      <c r="J27" s="227">
        <f t="shared" si="2"/>
        <v>0</v>
      </c>
    </row>
    <row r="28" spans="1:10">
      <c r="A28" s="183">
        <v>45</v>
      </c>
      <c r="B28" s="627" t="s">
        <v>98</v>
      </c>
      <c r="C28" s="627"/>
      <c r="D28" s="209" t="s">
        <v>15</v>
      </c>
      <c r="E28" s="45">
        <v>3282839</v>
      </c>
      <c r="F28" s="270">
        <f>SUMIFS('Sch 6 - Reclassifications'!$H$9:$H$69, 'Sch 6 - Reclassifications'!$F$9:$F$69, 'Sch 5 - A&amp;G'!$A28, 'Sch 6 - Reclassifications'!$G$9:$G$69, 5)-SUMIFS('Sch 6 - Reclassifications'!$L$9:$L$69, 'Sch 6 - Reclassifications'!$J$9:$J$69, 'Sch 5 - A&amp;G'!$A28, 'Sch 6 - Reclassifications'!$K$9:$K$69, 5)</f>
        <v>0</v>
      </c>
      <c r="G28" s="270">
        <f>SUMIFS('Sch 7 - Adjustments'!$E$9:$E$39, 'Sch 7 - Adjustments'!$I$9:$I$39, 'Sch 5 - A&amp;G'!$A28, 'Sch 7 - Adjustments'!$H$9:$H$39, 5)</f>
        <v>-69985</v>
      </c>
      <c r="H28" s="248">
        <f t="shared" si="0"/>
        <v>3212854</v>
      </c>
      <c r="I28" s="271">
        <f t="shared" si="1"/>
        <v>1349367.5188566421</v>
      </c>
      <c r="J28" s="227">
        <f t="shared" si="2"/>
        <v>1863486.4811433577</v>
      </c>
    </row>
    <row r="29" spans="1:10">
      <c r="A29" s="183">
        <v>46</v>
      </c>
      <c r="B29" s="627" t="s">
        <v>99</v>
      </c>
      <c r="C29" s="627"/>
      <c r="D29" s="209" t="s">
        <v>15</v>
      </c>
      <c r="E29" s="45">
        <v>1955254</v>
      </c>
      <c r="F29" s="270">
        <f>SUMIFS('Sch 6 - Reclassifications'!$H$9:$H$69, 'Sch 6 - Reclassifications'!$F$9:$F$69, 'Sch 5 - A&amp;G'!$A29, 'Sch 6 - Reclassifications'!$G$9:$G$69, 5)-SUMIFS('Sch 6 - Reclassifications'!$L$9:$L$69, 'Sch 6 - Reclassifications'!$J$9:$J$69, 'Sch 5 - A&amp;G'!$A29, 'Sch 6 - Reclassifications'!$K$9:$K$69, 5)</f>
        <v>0</v>
      </c>
      <c r="G29" s="270">
        <f>SUMIFS('Sch 7 - Adjustments'!$E$9:$E$39, 'Sch 7 - Adjustments'!$I$9:$I$39, 'Sch 5 - A&amp;G'!$A29, 'Sch 7 - Adjustments'!$H$9:$H$39, 5)</f>
        <v>-549104</v>
      </c>
      <c r="H29" s="248">
        <f t="shared" si="0"/>
        <v>1406150</v>
      </c>
      <c r="I29" s="271">
        <f t="shared" si="1"/>
        <v>590569.36189452349</v>
      </c>
      <c r="J29" s="227">
        <f t="shared" si="2"/>
        <v>815580.63810547639</v>
      </c>
    </row>
    <row r="30" spans="1:10">
      <c r="A30" s="183">
        <v>47</v>
      </c>
      <c r="B30" s="627" t="s">
        <v>100</v>
      </c>
      <c r="C30" s="627"/>
      <c r="D30" s="209" t="s">
        <v>15</v>
      </c>
      <c r="E30" s="45">
        <v>0</v>
      </c>
      <c r="F30" s="270">
        <f>SUMIFS('Sch 6 - Reclassifications'!$H$9:$H$69, 'Sch 6 - Reclassifications'!$F$9:$F$69, 'Sch 5 - A&amp;G'!$A30, 'Sch 6 - Reclassifications'!$G$9:$G$69, 5)-SUMIFS('Sch 6 - Reclassifications'!$L$9:$L$69, 'Sch 6 - Reclassifications'!$J$9:$J$69, 'Sch 5 - A&amp;G'!$A30, 'Sch 6 - Reclassifications'!$K$9:$K$69, 5)</f>
        <v>0</v>
      </c>
      <c r="G30" s="270">
        <f>SUMIFS('Sch 7 - Adjustments'!$E$9:$E$39, 'Sch 7 - Adjustments'!$I$9:$I$39, 'Sch 5 - A&amp;G'!$A30, 'Sch 7 - Adjustments'!$H$9:$H$39, 5)</f>
        <v>0</v>
      </c>
      <c r="H30" s="248">
        <f t="shared" si="0"/>
        <v>0</v>
      </c>
      <c r="I30" s="271">
        <f t="shared" si="1"/>
        <v>0</v>
      </c>
      <c r="J30" s="227">
        <f t="shared" si="2"/>
        <v>0</v>
      </c>
    </row>
    <row r="31" spans="1:10">
      <c r="A31" s="183">
        <v>48</v>
      </c>
      <c r="B31" s="627" t="s">
        <v>101</v>
      </c>
      <c r="C31" s="627"/>
      <c r="D31" s="209" t="s">
        <v>15</v>
      </c>
      <c r="E31" s="45">
        <v>0</v>
      </c>
      <c r="F31" s="270">
        <f>SUMIFS('Sch 6 - Reclassifications'!$H$9:$H$69, 'Sch 6 - Reclassifications'!$F$9:$F$69, 'Sch 5 - A&amp;G'!$A31, 'Sch 6 - Reclassifications'!$G$9:$G$69, 5)-SUMIFS('Sch 6 - Reclassifications'!$L$9:$L$69, 'Sch 6 - Reclassifications'!$J$9:$J$69, 'Sch 5 - A&amp;G'!$A31, 'Sch 6 - Reclassifications'!$K$9:$K$69, 5)</f>
        <v>0</v>
      </c>
      <c r="G31" s="270">
        <f>SUMIFS('Sch 7 - Adjustments'!$E$9:$E$39, 'Sch 7 - Adjustments'!$I$9:$I$39, 'Sch 5 - A&amp;G'!$A31, 'Sch 7 - Adjustments'!$H$9:$H$39, 5)</f>
        <v>0</v>
      </c>
      <c r="H31" s="248">
        <f t="shared" si="0"/>
        <v>0</v>
      </c>
      <c r="I31" s="271">
        <f t="shared" si="1"/>
        <v>0</v>
      </c>
      <c r="J31" s="227">
        <f t="shared" si="2"/>
        <v>0</v>
      </c>
    </row>
    <row r="32" spans="1:10">
      <c r="A32" s="183">
        <v>49</v>
      </c>
      <c r="B32" s="627" t="s">
        <v>102</v>
      </c>
      <c r="C32" s="627"/>
      <c r="D32" s="209" t="s">
        <v>15</v>
      </c>
      <c r="E32" s="45">
        <v>0</v>
      </c>
      <c r="F32" s="270">
        <f>SUMIFS('Sch 6 - Reclassifications'!$H$9:$H$69, 'Sch 6 - Reclassifications'!$F$9:$F$69, 'Sch 5 - A&amp;G'!$A32, 'Sch 6 - Reclassifications'!$G$9:$G$69, 5)-SUMIFS('Sch 6 - Reclassifications'!$L$9:$L$69, 'Sch 6 - Reclassifications'!$J$9:$J$69, 'Sch 5 - A&amp;G'!$A32, 'Sch 6 - Reclassifications'!$K$9:$K$69, 5)</f>
        <v>0</v>
      </c>
      <c r="G32" s="270">
        <f>SUMIFS('Sch 7 - Adjustments'!$E$9:$E$39, 'Sch 7 - Adjustments'!$I$9:$I$39, 'Sch 5 - A&amp;G'!$A32, 'Sch 7 - Adjustments'!$H$9:$H$39, 5)</f>
        <v>0</v>
      </c>
      <c r="H32" s="248">
        <f t="shared" si="0"/>
        <v>0</v>
      </c>
      <c r="I32" s="271">
        <f t="shared" si="1"/>
        <v>0</v>
      </c>
      <c r="J32" s="227">
        <f t="shared" si="2"/>
        <v>0</v>
      </c>
    </row>
    <row r="33" spans="1:10">
      <c r="A33" s="183">
        <v>50</v>
      </c>
      <c r="B33" s="627" t="s">
        <v>103</v>
      </c>
      <c r="C33" s="627"/>
      <c r="D33" s="209" t="s">
        <v>15</v>
      </c>
      <c r="E33" s="45">
        <v>36458</v>
      </c>
      <c r="F33" s="270">
        <f>SUMIFS('Sch 6 - Reclassifications'!$H$9:$H$69, 'Sch 6 - Reclassifications'!$F$9:$F$69, 'Sch 5 - A&amp;G'!$A33, 'Sch 6 - Reclassifications'!$G$9:$G$69, 5)-SUMIFS('Sch 6 - Reclassifications'!$L$9:$L$69, 'Sch 6 - Reclassifications'!$J$9:$J$69, 'Sch 5 - A&amp;G'!$A33, 'Sch 6 - Reclassifications'!$K$9:$K$69, 5)</f>
        <v>0</v>
      </c>
      <c r="G33" s="270">
        <f>SUMIFS('Sch 7 - Adjustments'!$E$9:$E$39, 'Sch 7 - Adjustments'!$I$9:$I$39, 'Sch 5 - A&amp;G'!$A33, 'Sch 7 - Adjustments'!$H$9:$H$39, 5)</f>
        <v>-875</v>
      </c>
      <c r="H33" s="248">
        <f t="shared" si="0"/>
        <v>35583</v>
      </c>
      <c r="I33" s="271">
        <f t="shared" si="1"/>
        <v>14944.514884111104</v>
      </c>
      <c r="J33" s="227">
        <f t="shared" si="2"/>
        <v>20638.485115888892</v>
      </c>
    </row>
    <row r="34" spans="1:10">
      <c r="A34" s="183">
        <v>51</v>
      </c>
      <c r="B34" s="627" t="s">
        <v>104</v>
      </c>
      <c r="C34" s="627"/>
      <c r="D34" s="209" t="s">
        <v>15</v>
      </c>
      <c r="E34" s="45">
        <v>0</v>
      </c>
      <c r="F34" s="270">
        <f>SUMIFS('Sch 6 - Reclassifications'!$H$9:$H$69, 'Sch 6 - Reclassifications'!$F$9:$F$69, 'Sch 5 - A&amp;G'!$A34, 'Sch 6 - Reclassifications'!$G$9:$G$69, 5)-SUMIFS('Sch 6 - Reclassifications'!$L$9:$L$69, 'Sch 6 - Reclassifications'!$J$9:$J$69, 'Sch 5 - A&amp;G'!$A34, 'Sch 6 - Reclassifications'!$K$9:$K$69, 5)</f>
        <v>0</v>
      </c>
      <c r="G34" s="270">
        <f>SUMIFS('Sch 7 - Adjustments'!$E$9:$E$39, 'Sch 7 - Adjustments'!$I$9:$I$39, 'Sch 5 - A&amp;G'!$A34, 'Sch 7 - Adjustments'!$H$9:$H$39, 5)</f>
        <v>0</v>
      </c>
      <c r="H34" s="248">
        <f t="shared" si="0"/>
        <v>0</v>
      </c>
      <c r="I34" s="271">
        <f t="shared" si="1"/>
        <v>0</v>
      </c>
      <c r="J34" s="227">
        <f t="shared" si="2"/>
        <v>0</v>
      </c>
    </row>
    <row r="35" spans="1:10">
      <c r="A35" s="183">
        <v>52</v>
      </c>
      <c r="B35" s="627" t="s">
        <v>105</v>
      </c>
      <c r="C35" s="627"/>
      <c r="D35" s="209" t="s">
        <v>15</v>
      </c>
      <c r="E35" s="45">
        <v>0</v>
      </c>
      <c r="F35" s="270">
        <f>SUMIFS('Sch 6 - Reclassifications'!$H$9:$H$69, 'Sch 6 - Reclassifications'!$F$9:$F$69, 'Sch 5 - A&amp;G'!$A35, 'Sch 6 - Reclassifications'!$G$9:$G$69, 5)-SUMIFS('Sch 6 - Reclassifications'!$L$9:$L$69, 'Sch 6 - Reclassifications'!$J$9:$J$69, 'Sch 5 - A&amp;G'!$A35, 'Sch 6 - Reclassifications'!$K$9:$K$69, 5)</f>
        <v>0</v>
      </c>
      <c r="G35" s="270">
        <f>SUMIFS('Sch 7 - Adjustments'!$E$9:$E$39, 'Sch 7 - Adjustments'!$I$9:$I$39, 'Sch 5 - A&amp;G'!$A35, 'Sch 7 - Adjustments'!$H$9:$H$39, 5)</f>
        <v>0</v>
      </c>
      <c r="H35" s="248">
        <f t="shared" si="0"/>
        <v>0</v>
      </c>
      <c r="I35" s="271">
        <f t="shared" si="1"/>
        <v>0</v>
      </c>
      <c r="J35" s="227">
        <f t="shared" si="2"/>
        <v>0</v>
      </c>
    </row>
    <row r="36" spans="1:10">
      <c r="A36" s="183">
        <v>53</v>
      </c>
      <c r="B36" s="627" t="s">
        <v>106</v>
      </c>
      <c r="C36" s="627"/>
      <c r="D36" s="209" t="s">
        <v>15</v>
      </c>
      <c r="E36" s="45">
        <v>0</v>
      </c>
      <c r="F36" s="270">
        <f>SUMIFS('Sch 6 - Reclassifications'!$H$9:$H$69, 'Sch 6 - Reclassifications'!$F$9:$F$69, 'Sch 5 - A&amp;G'!$A36, 'Sch 6 - Reclassifications'!$G$9:$G$69, 5)-SUMIFS('Sch 6 - Reclassifications'!$L$9:$L$69, 'Sch 6 - Reclassifications'!$J$9:$J$69, 'Sch 5 - A&amp;G'!$A36, 'Sch 6 - Reclassifications'!$K$9:$K$69, 5)</f>
        <v>0</v>
      </c>
      <c r="G36" s="270">
        <f>SUMIFS('Sch 7 - Adjustments'!$E$9:$E$39, 'Sch 7 - Adjustments'!$I$9:$I$39, 'Sch 5 - A&amp;G'!$A36, 'Sch 7 - Adjustments'!$H$9:$H$39, 5)</f>
        <v>0</v>
      </c>
      <c r="H36" s="248">
        <f t="shared" si="0"/>
        <v>0</v>
      </c>
      <c r="I36" s="271">
        <f t="shared" si="1"/>
        <v>0</v>
      </c>
      <c r="J36" s="227">
        <f t="shared" si="2"/>
        <v>0</v>
      </c>
    </row>
    <row r="37" spans="1:10">
      <c r="A37" s="183">
        <v>54</v>
      </c>
      <c r="B37" s="627" t="s">
        <v>107</v>
      </c>
      <c r="C37" s="627"/>
      <c r="D37" s="209" t="s">
        <v>15</v>
      </c>
      <c r="E37" s="45">
        <v>0</v>
      </c>
      <c r="F37" s="270">
        <f>SUMIFS('Sch 6 - Reclassifications'!$H$9:$H$69, 'Sch 6 - Reclassifications'!$F$9:$F$69, 'Sch 5 - A&amp;G'!$A37, 'Sch 6 - Reclassifications'!$G$9:$G$69, 5)-SUMIFS('Sch 6 - Reclassifications'!$L$9:$L$69, 'Sch 6 - Reclassifications'!$J$9:$J$69, 'Sch 5 - A&amp;G'!$A37, 'Sch 6 - Reclassifications'!$K$9:$K$69, 5)</f>
        <v>0</v>
      </c>
      <c r="G37" s="270">
        <f>SUMIFS('Sch 7 - Adjustments'!$E$9:$E$39, 'Sch 7 - Adjustments'!$I$9:$I$39, 'Sch 5 - A&amp;G'!$A37, 'Sch 7 - Adjustments'!$H$9:$H$39, 5)</f>
        <v>0</v>
      </c>
      <c r="H37" s="248">
        <f t="shared" si="0"/>
        <v>0</v>
      </c>
      <c r="I37" s="271">
        <f t="shared" si="1"/>
        <v>0</v>
      </c>
      <c r="J37" s="227">
        <f t="shared" si="2"/>
        <v>0</v>
      </c>
    </row>
    <row r="38" spans="1:10">
      <c r="A38" s="183">
        <v>55</v>
      </c>
      <c r="B38" s="678" t="str">
        <f>'Sch 1 - Total Expense'!B76:C76</f>
        <v>Travel</v>
      </c>
      <c r="C38" s="678"/>
      <c r="D38" s="209" t="s">
        <v>15</v>
      </c>
      <c r="E38" s="45">
        <v>199959</v>
      </c>
      <c r="F38" s="270">
        <f>SUMIFS('Sch 6 - Reclassifications'!$H$9:$H$69, 'Sch 6 - Reclassifications'!$F$9:$F$69, 'Sch 5 - A&amp;G'!$A38, 'Sch 6 - Reclassifications'!$G$9:$G$69, 5)-SUMIFS('Sch 6 - Reclassifications'!$L$9:$L$69, 'Sch 6 - Reclassifications'!$J$9:$J$69, 'Sch 5 - A&amp;G'!$A38, 'Sch 6 - Reclassifications'!$K$9:$K$69, 5)</f>
        <v>0</v>
      </c>
      <c r="G38" s="270">
        <f>SUMIFS('Sch 7 - Adjustments'!$E$9:$E$39, 'Sch 7 - Adjustments'!$I$9:$I$39, 'Sch 5 - A&amp;G'!$A38, 'Sch 7 - Adjustments'!$H$9:$H$39, 5)</f>
        <v>-74276</v>
      </c>
      <c r="H38" s="248">
        <f t="shared" si="0"/>
        <v>125683</v>
      </c>
      <c r="I38" s="271">
        <f t="shared" si="1"/>
        <v>52785.641013397857</v>
      </c>
      <c r="J38" s="227">
        <f t="shared" si="2"/>
        <v>72897.358986602136</v>
      </c>
    </row>
    <row r="39" spans="1:10">
      <c r="A39" s="183">
        <v>56</v>
      </c>
      <c r="B39" s="678" t="str">
        <f>'Sch 1 - Total Expense'!B77:C77</f>
        <v>IT</v>
      </c>
      <c r="C39" s="678"/>
      <c r="D39" s="209" t="s">
        <v>15</v>
      </c>
      <c r="E39" s="45">
        <v>1180758</v>
      </c>
      <c r="F39" s="270">
        <f>SUMIFS('Sch 6 - Reclassifications'!$H$9:$H$69, 'Sch 6 - Reclassifications'!$F$9:$F$69, 'Sch 5 - A&amp;G'!$A39, 'Sch 6 - Reclassifications'!$G$9:$G$69, 5)-SUMIFS('Sch 6 - Reclassifications'!$L$9:$L$69, 'Sch 6 - Reclassifications'!$J$9:$J$69, 'Sch 5 - A&amp;G'!$A39, 'Sch 6 - Reclassifications'!$K$9:$K$69, 5)</f>
        <v>0</v>
      </c>
      <c r="G39" s="270">
        <f>SUMIFS('Sch 7 - Adjustments'!$E$9:$E$39, 'Sch 7 - Adjustments'!$I$9:$I$39, 'Sch 5 - A&amp;G'!$A39, 'Sch 7 - Adjustments'!$H$9:$H$39, 5)</f>
        <v>-250523</v>
      </c>
      <c r="H39" s="248">
        <f t="shared" si="0"/>
        <v>930235</v>
      </c>
      <c r="I39" s="271">
        <f t="shared" si="1"/>
        <v>390689.67774558335</v>
      </c>
      <c r="J39" s="227">
        <f t="shared" si="2"/>
        <v>539545.32225441653</v>
      </c>
    </row>
    <row r="40" spans="1:10" ht="17.25">
      <c r="A40" s="183">
        <v>57</v>
      </c>
      <c r="B40" s="678" t="str">
        <f>'Sch 1 - Total Expense'!B78:C78</f>
        <v>Other- (Specify)</v>
      </c>
      <c r="C40" s="678"/>
      <c r="D40" s="209" t="s">
        <v>15</v>
      </c>
      <c r="E40" s="238">
        <v>0</v>
      </c>
      <c r="F40" s="272">
        <f>SUMIFS('Sch 6 - Reclassifications'!$H$9:$H$69, 'Sch 6 - Reclassifications'!$F$9:$F$69, 'Sch 5 - A&amp;G'!$A40, 'Sch 6 - Reclassifications'!$G$9:$G$69, 5)-SUMIFS('Sch 6 - Reclassifications'!$L$9:$L$69, 'Sch 6 - Reclassifications'!$J$9:$J$69, 'Sch 5 - A&amp;G'!$A40, 'Sch 6 - Reclassifications'!$K$9:$K$69, 5)</f>
        <v>0</v>
      </c>
      <c r="G40" s="272">
        <f>SUMIFS('Sch 7 - Adjustments'!$E$9:$E$39, 'Sch 7 - Adjustments'!$I$9:$I$39, 'Sch 5 - A&amp;G'!$A40, 'Sch 7 - Adjustments'!$H$9:$H$39, 5)</f>
        <v>0</v>
      </c>
      <c r="H40" s="249">
        <f t="shared" si="0"/>
        <v>0</v>
      </c>
      <c r="I40" s="273">
        <f t="shared" si="1"/>
        <v>0</v>
      </c>
      <c r="J40" s="229">
        <f t="shared" si="2"/>
        <v>0</v>
      </c>
    </row>
    <row r="41" spans="1:10" ht="17.25">
      <c r="A41" s="183"/>
      <c r="B41" s="644" t="s">
        <v>108</v>
      </c>
      <c r="C41" s="645"/>
      <c r="D41" s="230"/>
      <c r="E41" s="225">
        <f>SUM(E10:E40)</f>
        <v>20369670</v>
      </c>
      <c r="F41" s="225">
        <f t="shared" ref="F41:J41" si="3">SUM(F10:F40)</f>
        <v>0</v>
      </c>
      <c r="G41" s="225">
        <f t="shared" si="3"/>
        <v>-3733181</v>
      </c>
      <c r="H41" s="225">
        <f t="shared" si="3"/>
        <v>16636489</v>
      </c>
      <c r="I41" s="225">
        <f t="shared" si="3"/>
        <v>6987164.0243894747</v>
      </c>
      <c r="J41" s="231">
        <f t="shared" si="3"/>
        <v>9649324.9756105244</v>
      </c>
    </row>
    <row r="42" spans="1:10" ht="18" thickBot="1">
      <c r="A42" s="184"/>
      <c r="B42" s="681"/>
      <c r="C42" s="682"/>
      <c r="D42" s="232"/>
      <c r="E42" s="30"/>
      <c r="F42" s="30"/>
      <c r="G42" s="30"/>
      <c r="H42" s="30"/>
      <c r="I42" s="32"/>
      <c r="J42" s="31"/>
    </row>
    <row r="43" spans="1:10">
      <c r="A43" s="391"/>
      <c r="B43" s="406"/>
      <c r="C43" s="407"/>
      <c r="D43" s="407"/>
      <c r="E43" s="408"/>
      <c r="F43" s="408"/>
      <c r="G43" s="408"/>
      <c r="H43" s="408"/>
      <c r="I43" s="408"/>
      <c r="J43" s="408"/>
    </row>
    <row r="44" spans="1:10">
      <c r="A44" s="444" t="s">
        <v>144</v>
      </c>
      <c r="B44" s="715" t="s">
        <v>305</v>
      </c>
      <c r="C44" s="715"/>
      <c r="D44" s="715"/>
      <c r="E44" s="715"/>
      <c r="F44" s="715"/>
      <c r="G44" s="715"/>
      <c r="H44" s="715"/>
      <c r="I44" s="715"/>
      <c r="J44" s="408"/>
    </row>
    <row r="45" spans="1:10">
      <c r="A45" s="444"/>
      <c r="B45" s="445"/>
      <c r="C45" s="445"/>
      <c r="D45" s="445"/>
      <c r="E45" s="445"/>
      <c r="F45" s="445"/>
      <c r="G45" s="445"/>
      <c r="H45" s="445"/>
      <c r="I45" s="408"/>
      <c r="J45" s="408"/>
    </row>
    <row r="46" spans="1:10" ht="15" customHeight="1">
      <c r="A46" s="530" t="s">
        <v>277</v>
      </c>
      <c r="B46" s="653" t="s">
        <v>310</v>
      </c>
      <c r="C46" s="653"/>
      <c r="D46" s="653"/>
      <c r="E46" s="653"/>
      <c r="F46" s="653"/>
      <c r="G46" s="653"/>
      <c r="H46" s="653"/>
      <c r="I46" s="513"/>
      <c r="J46" s="393"/>
    </row>
    <row r="47" spans="1:10" ht="15.75">
      <c r="A47" s="530" t="s">
        <v>278</v>
      </c>
      <c r="B47" s="653" t="s">
        <v>311</v>
      </c>
      <c r="C47" s="653"/>
      <c r="D47" s="653"/>
      <c r="E47" s="653"/>
      <c r="F47" s="653"/>
      <c r="G47" s="653"/>
      <c r="H47" s="653"/>
      <c r="I47" s="513"/>
      <c r="J47" s="438"/>
    </row>
    <row r="48" spans="1:10" ht="15.75">
      <c r="A48" s="438"/>
      <c r="B48" s="446"/>
      <c r="C48" s="446"/>
      <c r="D48" s="446"/>
      <c r="E48" s="446"/>
      <c r="F48" s="446"/>
      <c r="G48" s="446"/>
      <c r="H48" s="446"/>
      <c r="I48" s="446"/>
      <c r="J48" s="446"/>
    </row>
    <row r="49" spans="1:10">
      <c r="A49" s="447"/>
      <c r="B49" s="447"/>
      <c r="C49" s="447"/>
      <c r="D49" s="447"/>
      <c r="E49" s="447"/>
      <c r="F49" s="447"/>
      <c r="G49" s="447"/>
      <c r="H49" s="447"/>
      <c r="I49" s="447"/>
      <c r="J49" s="447"/>
    </row>
    <row r="50" spans="1:10">
      <c r="A50" s="701" t="s">
        <v>145</v>
      </c>
      <c r="B50" s="701"/>
      <c r="C50" s="701"/>
      <c r="D50" s="701"/>
      <c r="E50" s="701"/>
      <c r="F50" s="701"/>
      <c r="G50" s="701"/>
      <c r="H50" s="701"/>
      <c r="I50" s="701"/>
      <c r="J50" s="447"/>
    </row>
    <row r="51" spans="1:10">
      <c r="A51" s="701"/>
      <c r="B51" s="701"/>
      <c r="C51" s="701"/>
      <c r="D51" s="701"/>
      <c r="E51" s="701"/>
      <c r="F51" s="701"/>
      <c r="G51" s="701"/>
      <c r="H51" s="701"/>
      <c r="I51" s="701"/>
      <c r="J51" s="447"/>
    </row>
    <row r="52" spans="1:10">
      <c r="A52" s="701" t="s">
        <v>146</v>
      </c>
      <c r="B52" s="701"/>
      <c r="C52" s="701"/>
      <c r="D52" s="701"/>
      <c r="E52" s="701"/>
      <c r="F52" s="701"/>
      <c r="G52" s="701"/>
      <c r="H52" s="701"/>
      <c r="I52" s="701"/>
      <c r="J52" s="447"/>
    </row>
    <row r="53" spans="1:10">
      <c r="A53" s="702"/>
      <c r="B53" s="702"/>
      <c r="C53" s="702"/>
      <c r="D53" s="702"/>
      <c r="E53" s="702"/>
      <c r="F53" s="702"/>
      <c r="G53" s="702"/>
      <c r="H53" s="702"/>
      <c r="I53" s="702"/>
      <c r="J53" s="447"/>
    </row>
    <row r="54" spans="1:10">
      <c r="A54" s="447"/>
      <c r="B54" s="710" t="s">
        <v>147</v>
      </c>
      <c r="C54" s="711"/>
      <c r="D54" s="711"/>
      <c r="E54" s="711"/>
      <c r="F54" s="712"/>
      <c r="G54" s="39"/>
      <c r="H54" s="448"/>
      <c r="I54" s="448"/>
      <c r="J54" s="447"/>
    </row>
    <row r="55" spans="1:10">
      <c r="A55" s="447"/>
      <c r="B55" s="713" t="s">
        <v>131</v>
      </c>
      <c r="C55" s="714"/>
      <c r="D55" s="714"/>
      <c r="E55" s="33"/>
      <c r="F55" s="34" t="s">
        <v>308</v>
      </c>
      <c r="G55" s="40" t="s">
        <v>133</v>
      </c>
      <c r="H55" s="448"/>
      <c r="I55" s="448"/>
      <c r="J55" s="447"/>
    </row>
    <row r="56" spans="1:10">
      <c r="A56" s="447"/>
      <c r="B56" s="703" t="s">
        <v>148</v>
      </c>
      <c r="C56" s="704"/>
      <c r="D56" s="704"/>
      <c r="E56" s="441"/>
      <c r="F56" s="35">
        <f>'Sch 2 - MTS Expense'!I81</f>
        <v>120263488.98909092</v>
      </c>
      <c r="G56" s="41">
        <f>IF(F56=0, 0, F56/$F$58)</f>
        <v>0.41999030110196173</v>
      </c>
      <c r="H56" s="448"/>
      <c r="I56" s="448"/>
      <c r="J56" s="449"/>
    </row>
    <row r="57" spans="1:10" ht="16.5">
      <c r="A57" s="447"/>
      <c r="B57" s="703" t="s">
        <v>149</v>
      </c>
      <c r="C57" s="704"/>
      <c r="D57" s="704"/>
      <c r="E57" s="441"/>
      <c r="F57" s="36">
        <f>'Sch 3 - NON-MTS Expense'!I81</f>
        <v>166084763.9909091</v>
      </c>
      <c r="G57" s="42">
        <f>IF(F57=0, 0, F57/$F$58)</f>
        <v>0.58000969889803822</v>
      </c>
      <c r="H57" s="448"/>
      <c r="I57" s="448"/>
      <c r="J57" s="449"/>
    </row>
    <row r="58" spans="1:10" ht="16.5">
      <c r="A58" s="447"/>
      <c r="B58" s="708" t="s">
        <v>150</v>
      </c>
      <c r="C58" s="709"/>
      <c r="D58" s="709"/>
      <c r="E58" s="441"/>
      <c r="F58" s="37">
        <f>SUM(F56:F57)</f>
        <v>286348252.98000002</v>
      </c>
      <c r="G58" s="43">
        <f>SUM(G56:G57)</f>
        <v>1</v>
      </c>
      <c r="H58" s="448"/>
      <c r="I58" s="448"/>
      <c r="J58" s="447"/>
    </row>
    <row r="59" spans="1:10">
      <c r="A59" s="447"/>
      <c r="B59" s="705"/>
      <c r="C59" s="706"/>
      <c r="D59" s="707"/>
      <c r="E59" s="441"/>
      <c r="F59" s="38"/>
      <c r="G59" s="44"/>
      <c r="H59" s="448"/>
      <c r="I59" s="448"/>
      <c r="J59" s="447"/>
    </row>
    <row r="60" spans="1:10" s="368" customFormat="1" ht="15.75">
      <c r="A60" s="438"/>
      <c r="B60" s="440"/>
      <c r="C60" s="441"/>
      <c r="D60" s="441"/>
      <c r="E60" s="442"/>
      <c r="F60" s="442"/>
      <c r="G60" s="442"/>
      <c r="H60" s="438"/>
      <c r="I60" s="438"/>
      <c r="J60" s="438"/>
    </row>
    <row r="61" spans="1:10" s="368" customFormat="1"/>
    <row r="62" spans="1:10" s="368" customFormat="1"/>
    <row r="63" spans="1:10" s="368" customFormat="1"/>
    <row r="64" spans="1:10" s="368" customFormat="1"/>
    <row r="65" spans="2:2" s="368" customFormat="1"/>
    <row r="66" spans="2:2" s="368" customFormat="1"/>
    <row r="67" spans="2:2" s="368" customFormat="1"/>
    <row r="68" spans="2:2" s="368" customFormat="1"/>
    <row r="69" spans="2:2" s="368" customFormat="1"/>
    <row r="70" spans="2:2" s="368" customFormat="1"/>
    <row r="71" spans="2:2" s="368" customFormat="1"/>
    <row r="72" spans="2:2" s="368" customFormat="1"/>
    <row r="73" spans="2:2" s="368" customFormat="1"/>
    <row r="74" spans="2:2" s="368" customFormat="1"/>
    <row r="75" spans="2:2" s="368" customFormat="1"/>
    <row r="76" spans="2:2" s="368" customFormat="1">
      <c r="B76" s="443"/>
    </row>
    <row r="77" spans="2:2" s="368" customFormat="1"/>
    <row r="78" spans="2:2" s="368" customFormat="1"/>
    <row r="79" spans="2:2" s="368" customFormat="1"/>
    <row r="80" spans="2:2"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sheetData>
  <customSheetViews>
    <customSheetView guid="{B132CD03-A5D7-4D81-A86A-BF3963EBDAE2}">
      <selection activeCell="I3" sqref="I3:J3"/>
      <pageMargins left="0.7" right="0.7" top="0.75" bottom="0.75" header="0.3" footer="0.3"/>
    </customSheetView>
  </customSheetViews>
  <mergeCells count="56">
    <mergeCell ref="B20:C20"/>
    <mergeCell ref="B21:C21"/>
    <mergeCell ref="B22:C22"/>
    <mergeCell ref="B14:C14"/>
    <mergeCell ref="B15:C15"/>
    <mergeCell ref="B16:C16"/>
    <mergeCell ref="B17:C17"/>
    <mergeCell ref="B18:C18"/>
    <mergeCell ref="B19:C19"/>
    <mergeCell ref="A1:J1"/>
    <mergeCell ref="A3:B3"/>
    <mergeCell ref="C3:E3"/>
    <mergeCell ref="A6:A8"/>
    <mergeCell ref="B6:C8"/>
    <mergeCell ref="G4:H4"/>
    <mergeCell ref="I3:J3"/>
    <mergeCell ref="A4:B4"/>
    <mergeCell ref="C4:E4"/>
    <mergeCell ref="B9:C9"/>
    <mergeCell ref="B10:C10"/>
    <mergeCell ref="B11:C11"/>
    <mergeCell ref="B12:C12"/>
    <mergeCell ref="B13:C13"/>
    <mergeCell ref="B23:C23"/>
    <mergeCell ref="B24:C24"/>
    <mergeCell ref="B44:I44"/>
    <mergeCell ref="B37:C37"/>
    <mergeCell ref="B25:C25"/>
    <mergeCell ref="B31:C31"/>
    <mergeCell ref="B28:C28"/>
    <mergeCell ref="B29:C29"/>
    <mergeCell ref="B30:C30"/>
    <mergeCell ref="B32:C32"/>
    <mergeCell ref="B33:C33"/>
    <mergeCell ref="B34:C34"/>
    <mergeCell ref="B35:C35"/>
    <mergeCell ref="B26:C26"/>
    <mergeCell ref="B27:C27"/>
    <mergeCell ref="B36:C36"/>
    <mergeCell ref="B59:D59"/>
    <mergeCell ref="B57:D57"/>
    <mergeCell ref="B58:D58"/>
    <mergeCell ref="B54:F54"/>
    <mergeCell ref="B55:D55"/>
    <mergeCell ref="A51:I51"/>
    <mergeCell ref="A52:I52"/>
    <mergeCell ref="A53:I53"/>
    <mergeCell ref="B56:D56"/>
    <mergeCell ref="B42:C42"/>
    <mergeCell ref="B38:C38"/>
    <mergeCell ref="B39:C39"/>
    <mergeCell ref="B40:C40"/>
    <mergeCell ref="B41:C41"/>
    <mergeCell ref="A50:I50"/>
    <mergeCell ref="B46:H46"/>
    <mergeCell ref="B47:H47"/>
  </mergeCells>
  <phoneticPr fontId="41" type="noConversion"/>
  <pageMargins left="0.7" right="0.7" top="0.75" bottom="0.75" header="0.3" footer="0.3"/>
  <pageSetup scale="54"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5 - A &amp; G&amp;R&amp;9Page &amp;P of &amp;N</oddFooter>
  </headerFooter>
  <extLst>
    <ext xmlns:mx="http://schemas.microsoft.com/office/mac/excel/2008/main" uri="{64002731-A6B0-56B0-2670-7721B7C09600}">
      <mx:PLV Mode="1"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K243"/>
  <sheetViews>
    <sheetView zoomScale="130" zoomScaleNormal="130" zoomScalePageLayoutView="80" workbookViewId="0">
      <selection activeCell="A17" sqref="A17"/>
    </sheetView>
  </sheetViews>
  <sheetFormatPr defaultColWidth="8.85546875" defaultRowHeight="15"/>
  <cols>
    <col min="2" max="2" width="21.28515625" customWidth="1"/>
    <col min="5" max="5" width="13.85546875" customWidth="1"/>
    <col min="7" max="7" width="10.7109375" customWidth="1"/>
    <col min="8" max="8" width="15.42578125" customWidth="1"/>
    <col min="9" max="9" width="12.85546875" customWidth="1"/>
    <col min="10" max="10" width="10" customWidth="1"/>
    <col min="11" max="11" width="13.140625" customWidth="1"/>
    <col min="12" max="12" width="14.7109375" customWidth="1"/>
    <col min="13" max="37" width="8.85546875" style="368"/>
  </cols>
  <sheetData>
    <row r="1" spans="1:12" s="368" customFormat="1" ht="15.75">
      <c r="A1" s="450" t="s">
        <v>151</v>
      </c>
      <c r="B1" s="450"/>
      <c r="C1" s="450"/>
      <c r="D1" s="450"/>
      <c r="E1" s="450"/>
      <c r="F1" s="450"/>
      <c r="G1" s="450"/>
      <c r="H1" s="450"/>
      <c r="I1" s="450"/>
      <c r="J1" s="450"/>
      <c r="K1" s="450"/>
      <c r="L1" s="450"/>
    </row>
    <row r="2" spans="1:12" s="368" customFormat="1" ht="15.75">
      <c r="A2" s="451"/>
      <c r="B2" s="451"/>
      <c r="C2" s="451"/>
      <c r="D2" s="451"/>
      <c r="E2" s="451"/>
      <c r="F2" s="451"/>
      <c r="G2" s="451"/>
      <c r="H2" s="451"/>
      <c r="I2" s="451"/>
      <c r="J2" s="451"/>
      <c r="K2" s="451"/>
      <c r="L2" s="451"/>
    </row>
    <row r="3" spans="1:12" s="368" customFormat="1">
      <c r="A3" s="452" t="s">
        <v>152</v>
      </c>
      <c r="B3" s="452"/>
      <c r="C3" s="727" t="str">
        <f>'General Information'!A5</f>
        <v>Example Provider</v>
      </c>
      <c r="D3" s="727"/>
      <c r="E3" s="727"/>
      <c r="F3" s="453"/>
      <c r="G3" s="454"/>
      <c r="H3" s="454"/>
      <c r="I3" s="455" t="s">
        <v>46</v>
      </c>
      <c r="J3" s="633">
        <f>'General Information'!$C$25</f>
        <v>44012</v>
      </c>
      <c r="K3" s="633"/>
      <c r="L3" s="456"/>
    </row>
    <row r="4" spans="1:12" s="368" customFormat="1">
      <c r="A4" s="452" t="s">
        <v>47</v>
      </c>
      <c r="B4" s="452"/>
      <c r="C4" s="727">
        <f>'General Information'!F5</f>
        <v>0</v>
      </c>
      <c r="D4" s="727"/>
      <c r="E4" s="727"/>
      <c r="F4" s="453"/>
      <c r="G4" s="453"/>
      <c r="H4" s="454"/>
      <c r="I4" s="453"/>
      <c r="J4" s="452"/>
      <c r="K4" s="453"/>
      <c r="L4" s="453"/>
    </row>
    <row r="5" spans="1:12" s="368" customFormat="1">
      <c r="A5" s="452"/>
      <c r="B5" s="452"/>
      <c r="C5" s="457"/>
      <c r="D5" s="453"/>
      <c r="E5" s="457"/>
      <c r="F5" s="453"/>
      <c r="G5" s="453"/>
      <c r="H5" s="453"/>
      <c r="I5" s="453"/>
      <c r="J5" s="452"/>
      <c r="K5" s="453"/>
      <c r="L5" s="453"/>
    </row>
    <row r="6" spans="1:12" ht="25.5" customHeight="1">
      <c r="A6" s="718" t="s">
        <v>153</v>
      </c>
      <c r="B6" s="719"/>
      <c r="C6" s="720"/>
      <c r="D6" s="81" t="s">
        <v>7</v>
      </c>
      <c r="E6" s="293" t="s">
        <v>154</v>
      </c>
      <c r="F6" s="294"/>
      <c r="G6" s="294"/>
      <c r="H6" s="295"/>
      <c r="I6" s="293" t="s">
        <v>155</v>
      </c>
      <c r="J6" s="294"/>
      <c r="K6" s="294"/>
      <c r="L6" s="296"/>
    </row>
    <row r="7" spans="1:12" ht="25.5">
      <c r="A7" s="721"/>
      <c r="B7" s="722"/>
      <c r="C7" s="723"/>
      <c r="D7" s="82" t="s">
        <v>156</v>
      </c>
      <c r="E7" s="64" t="s">
        <v>49</v>
      </c>
      <c r="F7" s="65" t="s">
        <v>157</v>
      </c>
      <c r="G7" s="64" t="s">
        <v>158</v>
      </c>
      <c r="H7" s="64" t="s">
        <v>159</v>
      </c>
      <c r="I7" s="64" t="s">
        <v>49</v>
      </c>
      <c r="J7" s="65" t="s">
        <v>157</v>
      </c>
      <c r="K7" s="64" t="s">
        <v>158</v>
      </c>
      <c r="L7" s="66" t="s">
        <v>159</v>
      </c>
    </row>
    <row r="8" spans="1:12">
      <c r="A8" s="724"/>
      <c r="B8" s="725"/>
      <c r="C8" s="726"/>
      <c r="D8" s="297">
        <v>1</v>
      </c>
      <c r="E8" s="297">
        <v>2</v>
      </c>
      <c r="F8" s="297">
        <v>3</v>
      </c>
      <c r="G8" s="297">
        <v>4</v>
      </c>
      <c r="H8" s="297">
        <v>5</v>
      </c>
      <c r="I8" s="297">
        <v>6</v>
      </c>
      <c r="J8" s="297">
        <v>7</v>
      </c>
      <c r="K8" s="297">
        <v>8</v>
      </c>
      <c r="L8" s="298">
        <v>9</v>
      </c>
    </row>
    <row r="9" spans="1:12">
      <c r="A9" s="93" t="s">
        <v>160</v>
      </c>
      <c r="B9" s="97"/>
      <c r="C9" s="98"/>
      <c r="D9" s="83"/>
      <c r="E9" s="84"/>
      <c r="F9" s="85"/>
      <c r="G9" s="83"/>
      <c r="H9" s="86">
        <v>0</v>
      </c>
      <c r="I9" s="84"/>
      <c r="J9" s="85"/>
      <c r="K9" s="83"/>
      <c r="L9" s="89">
        <v>0</v>
      </c>
    </row>
    <row r="10" spans="1:12">
      <c r="A10" s="92" t="s">
        <v>161</v>
      </c>
      <c r="B10" s="97"/>
      <c r="C10" s="98"/>
      <c r="D10" s="83"/>
      <c r="E10" s="69"/>
      <c r="F10" s="68"/>
      <c r="G10" s="67"/>
      <c r="H10" s="87">
        <v>0</v>
      </c>
      <c r="I10" s="84"/>
      <c r="J10" s="68"/>
      <c r="K10" s="67"/>
      <c r="L10" s="90">
        <v>0</v>
      </c>
    </row>
    <row r="11" spans="1:12">
      <c r="A11" s="92" t="s">
        <v>162</v>
      </c>
      <c r="B11" s="97"/>
      <c r="C11" s="98"/>
      <c r="D11" s="83"/>
      <c r="E11" s="69"/>
      <c r="F11" s="68"/>
      <c r="G11" s="67"/>
      <c r="H11" s="87">
        <v>0</v>
      </c>
      <c r="I11" s="84"/>
      <c r="J11" s="68"/>
      <c r="K11" s="67"/>
      <c r="L11" s="90">
        <v>0</v>
      </c>
    </row>
    <row r="12" spans="1:12">
      <c r="A12" s="92" t="s">
        <v>163</v>
      </c>
      <c r="B12" s="97"/>
      <c r="C12" s="98"/>
      <c r="D12" s="83"/>
      <c r="E12" s="69"/>
      <c r="F12" s="68"/>
      <c r="G12" s="67"/>
      <c r="H12" s="87">
        <v>0</v>
      </c>
      <c r="I12" s="69"/>
      <c r="J12" s="68"/>
      <c r="K12" s="67"/>
      <c r="L12" s="90">
        <v>0</v>
      </c>
    </row>
    <row r="13" spans="1:12">
      <c r="A13" s="92" t="s">
        <v>164</v>
      </c>
      <c r="B13" s="97"/>
      <c r="C13" s="98"/>
      <c r="D13" s="83"/>
      <c r="E13" s="69"/>
      <c r="F13" s="68"/>
      <c r="G13" s="67"/>
      <c r="H13" s="87">
        <v>0</v>
      </c>
      <c r="I13" s="69"/>
      <c r="J13" s="68"/>
      <c r="K13" s="67"/>
      <c r="L13" s="90">
        <v>0</v>
      </c>
    </row>
    <row r="14" spans="1:12">
      <c r="A14" s="92" t="s">
        <v>165</v>
      </c>
      <c r="B14" s="99"/>
      <c r="C14" s="100"/>
      <c r="D14" s="83"/>
      <c r="E14" s="69"/>
      <c r="F14" s="68"/>
      <c r="G14" s="67"/>
      <c r="H14" s="87">
        <v>0</v>
      </c>
      <c r="I14" s="69"/>
      <c r="J14" s="68"/>
      <c r="K14" s="67"/>
      <c r="L14" s="90">
        <v>0</v>
      </c>
    </row>
    <row r="15" spans="1:12">
      <c r="A15" s="92" t="s">
        <v>166</v>
      </c>
      <c r="B15" s="99"/>
      <c r="C15" s="100"/>
      <c r="D15" s="83"/>
      <c r="E15" s="69"/>
      <c r="F15" s="68"/>
      <c r="G15" s="67"/>
      <c r="H15" s="87">
        <v>0</v>
      </c>
      <c r="I15" s="69"/>
      <c r="J15" s="68"/>
      <c r="K15" s="67"/>
      <c r="L15" s="90">
        <v>0</v>
      </c>
    </row>
    <row r="16" spans="1:12">
      <c r="A16" s="92" t="s">
        <v>167</v>
      </c>
      <c r="B16" s="97"/>
      <c r="C16" s="98"/>
      <c r="D16" s="83"/>
      <c r="E16" s="69"/>
      <c r="F16" s="68"/>
      <c r="G16" s="67"/>
      <c r="H16" s="87">
        <v>0</v>
      </c>
      <c r="I16" s="69"/>
      <c r="J16" s="68"/>
      <c r="K16" s="67"/>
      <c r="L16" s="90">
        <v>0</v>
      </c>
    </row>
    <row r="17" spans="1:12">
      <c r="A17" s="92" t="s">
        <v>168</v>
      </c>
      <c r="B17" s="97"/>
      <c r="C17" s="98"/>
      <c r="D17" s="83"/>
      <c r="E17" s="84"/>
      <c r="F17" s="85"/>
      <c r="G17" s="67"/>
      <c r="H17" s="87">
        <v>0</v>
      </c>
      <c r="I17" s="69"/>
      <c r="J17" s="68"/>
      <c r="K17" s="67"/>
      <c r="L17" s="90">
        <v>0</v>
      </c>
    </row>
    <row r="18" spans="1:12">
      <c r="A18" s="92" t="s">
        <v>169</v>
      </c>
      <c r="B18" s="95"/>
      <c r="C18" s="96"/>
      <c r="D18" s="67"/>
      <c r="E18" s="69"/>
      <c r="F18" s="68"/>
      <c r="G18" s="67"/>
      <c r="H18" s="87">
        <v>0</v>
      </c>
      <c r="I18" s="69"/>
      <c r="J18" s="68"/>
      <c r="K18" s="67"/>
      <c r="L18" s="90">
        <v>0</v>
      </c>
    </row>
    <row r="19" spans="1:12">
      <c r="A19" s="92" t="s">
        <v>170</v>
      </c>
      <c r="B19" s="95"/>
      <c r="C19" s="96"/>
      <c r="D19" s="67"/>
      <c r="E19" s="69"/>
      <c r="F19" s="68"/>
      <c r="G19" s="67"/>
      <c r="H19" s="87">
        <v>0</v>
      </c>
      <c r="I19" s="69"/>
      <c r="J19" s="68"/>
      <c r="K19" s="67"/>
      <c r="L19" s="90">
        <v>0</v>
      </c>
    </row>
    <row r="20" spans="1:12">
      <c r="A20" s="92" t="s">
        <v>171</v>
      </c>
      <c r="B20" s="95"/>
      <c r="C20" s="96"/>
      <c r="D20" s="67"/>
      <c r="E20" s="69"/>
      <c r="F20" s="68"/>
      <c r="G20" s="67"/>
      <c r="H20" s="87">
        <v>0</v>
      </c>
      <c r="I20" s="69"/>
      <c r="J20" s="68"/>
      <c r="K20" s="67"/>
      <c r="L20" s="90">
        <v>0</v>
      </c>
    </row>
    <row r="21" spans="1:12">
      <c r="A21" s="92" t="s">
        <v>172</v>
      </c>
      <c r="B21" s="95"/>
      <c r="C21" s="96"/>
      <c r="D21" s="67"/>
      <c r="E21" s="69"/>
      <c r="F21" s="68"/>
      <c r="G21" s="67"/>
      <c r="H21" s="87">
        <v>0</v>
      </c>
      <c r="I21" s="69"/>
      <c r="J21" s="68"/>
      <c r="K21" s="67"/>
      <c r="L21" s="90">
        <v>0</v>
      </c>
    </row>
    <row r="22" spans="1:12">
      <c r="A22" s="92" t="s">
        <v>173</v>
      </c>
      <c r="B22" s="99"/>
      <c r="C22" s="100"/>
      <c r="D22" s="67"/>
      <c r="E22" s="69"/>
      <c r="F22" s="68"/>
      <c r="G22" s="67"/>
      <c r="H22" s="87">
        <v>0</v>
      </c>
      <c r="I22" s="70"/>
      <c r="J22" s="68"/>
      <c r="K22" s="67"/>
      <c r="L22" s="90">
        <v>0</v>
      </c>
    </row>
    <row r="23" spans="1:12">
      <c r="A23" s="92" t="s">
        <v>174</v>
      </c>
      <c r="B23" s="95"/>
      <c r="C23" s="96"/>
      <c r="D23" s="67"/>
      <c r="E23" s="69"/>
      <c r="F23" s="68"/>
      <c r="G23" s="67"/>
      <c r="H23" s="87">
        <v>0</v>
      </c>
      <c r="I23" s="69"/>
      <c r="J23" s="68"/>
      <c r="K23" s="67"/>
      <c r="L23" s="90">
        <v>0</v>
      </c>
    </row>
    <row r="24" spans="1:12">
      <c r="A24" s="92" t="s">
        <v>175</v>
      </c>
      <c r="B24" s="95"/>
      <c r="C24" s="96"/>
      <c r="D24" s="67"/>
      <c r="E24" s="69"/>
      <c r="F24" s="68"/>
      <c r="G24" s="67"/>
      <c r="H24" s="87">
        <v>0</v>
      </c>
      <c r="I24" s="69"/>
      <c r="J24" s="68"/>
      <c r="K24" s="67"/>
      <c r="L24" s="90">
        <v>0</v>
      </c>
    </row>
    <row r="25" spans="1:12">
      <c r="A25" s="92" t="s">
        <v>176</v>
      </c>
      <c r="B25" s="95"/>
      <c r="C25" s="96"/>
      <c r="D25" s="67"/>
      <c r="E25" s="69"/>
      <c r="F25" s="68"/>
      <c r="G25" s="67"/>
      <c r="H25" s="87">
        <v>0</v>
      </c>
      <c r="I25" s="69"/>
      <c r="J25" s="68"/>
      <c r="K25" s="67"/>
      <c r="L25" s="90">
        <v>0</v>
      </c>
    </row>
    <row r="26" spans="1:12">
      <c r="A26" s="92" t="s">
        <v>177</v>
      </c>
      <c r="B26" s="95"/>
      <c r="C26" s="96"/>
      <c r="D26" s="67"/>
      <c r="E26" s="69"/>
      <c r="F26" s="68"/>
      <c r="G26" s="67"/>
      <c r="H26" s="87">
        <v>0</v>
      </c>
      <c r="I26" s="69"/>
      <c r="J26" s="68"/>
      <c r="K26" s="67"/>
      <c r="L26" s="90">
        <v>0</v>
      </c>
    </row>
    <row r="27" spans="1:12">
      <c r="A27" s="92" t="s">
        <v>178</v>
      </c>
      <c r="B27" s="95"/>
      <c r="C27" s="96"/>
      <c r="D27" s="67"/>
      <c r="E27" s="69"/>
      <c r="F27" s="68"/>
      <c r="G27" s="67"/>
      <c r="H27" s="87">
        <v>0</v>
      </c>
      <c r="I27" s="69"/>
      <c r="J27" s="68"/>
      <c r="K27" s="67"/>
      <c r="L27" s="90">
        <v>0</v>
      </c>
    </row>
    <row r="28" spans="1:12">
      <c r="A28" s="92" t="s">
        <v>179</v>
      </c>
      <c r="B28" s="95"/>
      <c r="C28" s="96"/>
      <c r="D28" s="67"/>
      <c r="E28" s="69"/>
      <c r="F28" s="68"/>
      <c r="G28" s="67"/>
      <c r="H28" s="87">
        <v>0</v>
      </c>
      <c r="I28" s="69"/>
      <c r="J28" s="68"/>
      <c r="K28" s="67"/>
      <c r="L28" s="90">
        <v>0</v>
      </c>
    </row>
    <row r="29" spans="1:12">
      <c r="A29" s="92" t="s">
        <v>180</v>
      </c>
      <c r="B29" s="95"/>
      <c r="C29" s="96"/>
      <c r="D29" s="67"/>
      <c r="E29" s="69"/>
      <c r="F29" s="68"/>
      <c r="G29" s="67"/>
      <c r="H29" s="87">
        <v>0</v>
      </c>
      <c r="I29" s="69"/>
      <c r="J29" s="68"/>
      <c r="K29" s="67"/>
      <c r="L29" s="90">
        <v>0</v>
      </c>
    </row>
    <row r="30" spans="1:12">
      <c r="A30" s="92" t="s">
        <v>181</v>
      </c>
      <c r="B30" s="95"/>
      <c r="C30" s="96"/>
      <c r="D30" s="67"/>
      <c r="E30" s="69"/>
      <c r="F30" s="68"/>
      <c r="G30" s="67"/>
      <c r="H30" s="87">
        <v>0</v>
      </c>
      <c r="I30" s="69"/>
      <c r="J30" s="68"/>
      <c r="K30" s="67"/>
      <c r="L30" s="90">
        <v>0</v>
      </c>
    </row>
    <row r="31" spans="1:12">
      <c r="A31" s="92" t="s">
        <v>182</v>
      </c>
      <c r="B31" s="95"/>
      <c r="C31" s="96"/>
      <c r="D31" s="67"/>
      <c r="E31" s="69"/>
      <c r="F31" s="68"/>
      <c r="G31" s="67"/>
      <c r="H31" s="87">
        <v>0</v>
      </c>
      <c r="I31" s="69"/>
      <c r="J31" s="68"/>
      <c r="K31" s="67"/>
      <c r="L31" s="90">
        <v>0</v>
      </c>
    </row>
    <row r="32" spans="1:12">
      <c r="A32" s="92" t="s">
        <v>183</v>
      </c>
      <c r="B32" s="95"/>
      <c r="C32" s="96"/>
      <c r="D32" s="67"/>
      <c r="E32" s="69"/>
      <c r="F32" s="68"/>
      <c r="G32" s="67"/>
      <c r="H32" s="87">
        <v>0</v>
      </c>
      <c r="I32" s="69"/>
      <c r="J32" s="68"/>
      <c r="K32" s="67"/>
      <c r="L32" s="90">
        <v>0</v>
      </c>
    </row>
    <row r="33" spans="1:12">
      <c r="A33" s="92" t="s">
        <v>184</v>
      </c>
      <c r="B33" s="95"/>
      <c r="C33" s="96"/>
      <c r="D33" s="67"/>
      <c r="E33" s="69"/>
      <c r="F33" s="68"/>
      <c r="G33" s="67"/>
      <c r="H33" s="87">
        <v>0</v>
      </c>
      <c r="I33" s="69"/>
      <c r="J33" s="68"/>
      <c r="K33" s="67"/>
      <c r="L33" s="90">
        <v>0</v>
      </c>
    </row>
    <row r="34" spans="1:12">
      <c r="A34" s="92" t="s">
        <v>185</v>
      </c>
      <c r="B34" s="95"/>
      <c r="C34" s="96"/>
      <c r="D34" s="67"/>
      <c r="E34" s="69"/>
      <c r="F34" s="68"/>
      <c r="G34" s="67"/>
      <c r="H34" s="87">
        <v>0</v>
      </c>
      <c r="I34" s="69"/>
      <c r="J34" s="68"/>
      <c r="K34" s="67"/>
      <c r="L34" s="90">
        <v>0</v>
      </c>
    </row>
    <row r="35" spans="1:12">
      <c r="A35" s="92" t="s">
        <v>186</v>
      </c>
      <c r="B35" s="95"/>
      <c r="C35" s="96"/>
      <c r="D35" s="67"/>
      <c r="E35" s="69"/>
      <c r="F35" s="68"/>
      <c r="G35" s="67"/>
      <c r="H35" s="87">
        <v>0</v>
      </c>
      <c r="I35" s="69"/>
      <c r="J35" s="68"/>
      <c r="K35" s="67"/>
      <c r="L35" s="90">
        <v>0</v>
      </c>
    </row>
    <row r="36" spans="1:12">
      <c r="A36" s="92" t="s">
        <v>187</v>
      </c>
      <c r="B36" s="95"/>
      <c r="C36" s="96"/>
      <c r="D36" s="67"/>
      <c r="E36" s="69"/>
      <c r="F36" s="68"/>
      <c r="G36" s="67"/>
      <c r="H36" s="87">
        <v>0</v>
      </c>
      <c r="I36" s="69"/>
      <c r="J36" s="68"/>
      <c r="K36" s="67"/>
      <c r="L36" s="90">
        <v>0</v>
      </c>
    </row>
    <row r="37" spans="1:12">
      <c r="A37" s="92" t="s">
        <v>188</v>
      </c>
      <c r="B37" s="95"/>
      <c r="C37" s="96"/>
      <c r="D37" s="67"/>
      <c r="E37" s="69"/>
      <c r="F37" s="68"/>
      <c r="G37" s="67"/>
      <c r="H37" s="87">
        <v>0</v>
      </c>
      <c r="I37" s="69"/>
      <c r="J37" s="68"/>
      <c r="K37" s="67"/>
      <c r="L37" s="90">
        <v>0</v>
      </c>
    </row>
    <row r="38" spans="1:12">
      <c r="A38" s="92" t="s">
        <v>189</v>
      </c>
      <c r="B38" s="95"/>
      <c r="C38" s="96"/>
      <c r="D38" s="67"/>
      <c r="E38" s="69"/>
      <c r="F38" s="68"/>
      <c r="G38" s="67"/>
      <c r="H38" s="87">
        <v>0</v>
      </c>
      <c r="I38" s="69"/>
      <c r="J38" s="68"/>
      <c r="K38" s="67"/>
      <c r="L38" s="90">
        <v>0</v>
      </c>
    </row>
    <row r="39" spans="1:12">
      <c r="A39" s="92" t="s">
        <v>190</v>
      </c>
      <c r="B39" s="95"/>
      <c r="C39" s="96"/>
      <c r="D39" s="67"/>
      <c r="E39" s="69"/>
      <c r="F39" s="68"/>
      <c r="G39" s="67"/>
      <c r="H39" s="87">
        <v>0</v>
      </c>
      <c r="I39" s="69"/>
      <c r="J39" s="68"/>
      <c r="K39" s="67"/>
      <c r="L39" s="90">
        <v>0</v>
      </c>
    </row>
    <row r="40" spans="1:12">
      <c r="A40" s="92" t="s">
        <v>191</v>
      </c>
      <c r="B40" s="95"/>
      <c r="C40" s="96"/>
      <c r="D40" s="67"/>
      <c r="E40" s="70"/>
      <c r="F40" s="68"/>
      <c r="G40" s="67"/>
      <c r="H40" s="87">
        <v>0</v>
      </c>
      <c r="I40" s="69"/>
      <c r="J40" s="68"/>
      <c r="K40" s="67"/>
      <c r="L40" s="90">
        <v>0</v>
      </c>
    </row>
    <row r="41" spans="1:12">
      <c r="A41" s="92" t="s">
        <v>192</v>
      </c>
      <c r="B41" s="95"/>
      <c r="C41" s="96"/>
      <c r="D41" s="67"/>
      <c r="E41" s="69"/>
      <c r="F41" s="68"/>
      <c r="G41" s="67"/>
      <c r="H41" s="87">
        <v>0</v>
      </c>
      <c r="I41" s="69"/>
      <c r="J41" s="68"/>
      <c r="K41" s="67"/>
      <c r="L41" s="90">
        <v>0</v>
      </c>
    </row>
    <row r="42" spans="1:12">
      <c r="A42" s="92" t="s">
        <v>193</v>
      </c>
      <c r="B42" s="95"/>
      <c r="C42" s="96"/>
      <c r="D42" s="67"/>
      <c r="E42" s="69"/>
      <c r="F42" s="68"/>
      <c r="G42" s="67"/>
      <c r="H42" s="87">
        <v>0</v>
      </c>
      <c r="I42" s="69"/>
      <c r="J42" s="68"/>
      <c r="K42" s="67"/>
      <c r="L42" s="90">
        <v>0</v>
      </c>
    </row>
    <row r="43" spans="1:12">
      <c r="A43" s="92" t="s">
        <v>194</v>
      </c>
      <c r="B43" s="95"/>
      <c r="C43" s="96"/>
      <c r="D43" s="67"/>
      <c r="E43" s="69"/>
      <c r="F43" s="68"/>
      <c r="G43" s="67"/>
      <c r="H43" s="87">
        <v>0</v>
      </c>
      <c r="I43" s="69"/>
      <c r="J43" s="68"/>
      <c r="K43" s="67"/>
      <c r="L43" s="90">
        <v>0</v>
      </c>
    </row>
    <row r="44" spans="1:12">
      <c r="A44" s="92" t="s">
        <v>195</v>
      </c>
      <c r="B44" s="95"/>
      <c r="C44" s="96"/>
      <c r="D44" s="67"/>
      <c r="E44" s="69"/>
      <c r="F44" s="68"/>
      <c r="G44" s="67"/>
      <c r="H44" s="87">
        <v>0</v>
      </c>
      <c r="I44" s="69"/>
      <c r="J44" s="68"/>
      <c r="K44" s="67"/>
      <c r="L44" s="90">
        <v>0</v>
      </c>
    </row>
    <row r="45" spans="1:12">
      <c r="A45" s="92" t="s">
        <v>196</v>
      </c>
      <c r="B45" s="95"/>
      <c r="C45" s="96"/>
      <c r="D45" s="67"/>
      <c r="E45" s="69"/>
      <c r="F45" s="68"/>
      <c r="G45" s="67"/>
      <c r="H45" s="87">
        <v>0</v>
      </c>
      <c r="I45" s="69"/>
      <c r="J45" s="68"/>
      <c r="K45" s="67"/>
      <c r="L45" s="90">
        <v>0</v>
      </c>
    </row>
    <row r="46" spans="1:12">
      <c r="A46" s="92" t="s">
        <v>197</v>
      </c>
      <c r="B46" s="95"/>
      <c r="C46" s="96"/>
      <c r="D46" s="67"/>
      <c r="E46" s="69"/>
      <c r="F46" s="68"/>
      <c r="G46" s="67"/>
      <c r="H46" s="87">
        <v>0</v>
      </c>
      <c r="I46" s="69"/>
      <c r="J46" s="68"/>
      <c r="K46" s="67"/>
      <c r="L46" s="90">
        <v>0</v>
      </c>
    </row>
    <row r="47" spans="1:12">
      <c r="A47" s="92" t="s">
        <v>198</v>
      </c>
      <c r="B47" s="95"/>
      <c r="C47" s="96"/>
      <c r="D47" s="67"/>
      <c r="E47" s="69"/>
      <c r="F47" s="68"/>
      <c r="G47" s="67"/>
      <c r="H47" s="87">
        <v>0</v>
      </c>
      <c r="I47" s="69"/>
      <c r="J47" s="68"/>
      <c r="K47" s="67"/>
      <c r="L47" s="90">
        <v>0</v>
      </c>
    </row>
    <row r="48" spans="1:12">
      <c r="A48" s="92" t="s">
        <v>199</v>
      </c>
      <c r="B48" s="95"/>
      <c r="C48" s="96"/>
      <c r="D48" s="67"/>
      <c r="E48" s="69"/>
      <c r="F48" s="68"/>
      <c r="G48" s="67"/>
      <c r="H48" s="87">
        <v>0</v>
      </c>
      <c r="I48" s="69"/>
      <c r="J48" s="68"/>
      <c r="K48" s="67"/>
      <c r="L48" s="90">
        <v>0</v>
      </c>
    </row>
    <row r="49" spans="1:12">
      <c r="A49" s="92" t="s">
        <v>200</v>
      </c>
      <c r="B49" s="95"/>
      <c r="C49" s="96"/>
      <c r="D49" s="67"/>
      <c r="E49" s="69"/>
      <c r="F49" s="68"/>
      <c r="G49" s="67"/>
      <c r="H49" s="87">
        <v>0</v>
      </c>
      <c r="I49" s="69"/>
      <c r="J49" s="68"/>
      <c r="K49" s="67"/>
      <c r="L49" s="90">
        <v>0</v>
      </c>
    </row>
    <row r="50" spans="1:12">
      <c r="A50" s="92" t="s">
        <v>201</v>
      </c>
      <c r="B50" s="95"/>
      <c r="C50" s="96"/>
      <c r="D50" s="67"/>
      <c r="E50" s="69"/>
      <c r="F50" s="68"/>
      <c r="G50" s="67"/>
      <c r="H50" s="87">
        <v>0</v>
      </c>
      <c r="I50" s="69"/>
      <c r="J50" s="68"/>
      <c r="K50" s="67"/>
      <c r="L50" s="90">
        <v>0</v>
      </c>
    </row>
    <row r="51" spans="1:12">
      <c r="A51" s="92" t="s">
        <v>202</v>
      </c>
      <c r="B51" s="95"/>
      <c r="C51" s="96"/>
      <c r="D51" s="67"/>
      <c r="E51" s="69"/>
      <c r="F51" s="68"/>
      <c r="G51" s="67"/>
      <c r="H51" s="87">
        <v>0</v>
      </c>
      <c r="I51" s="69"/>
      <c r="J51" s="68"/>
      <c r="K51" s="67"/>
      <c r="L51" s="90">
        <v>0</v>
      </c>
    </row>
    <row r="52" spans="1:12">
      <c r="A52" s="92" t="s">
        <v>203</v>
      </c>
      <c r="B52" s="95"/>
      <c r="C52" s="96"/>
      <c r="D52" s="67"/>
      <c r="E52" s="69"/>
      <c r="F52" s="68"/>
      <c r="G52" s="67"/>
      <c r="H52" s="87">
        <v>0</v>
      </c>
      <c r="I52" s="69"/>
      <c r="J52" s="68"/>
      <c r="K52" s="67"/>
      <c r="L52" s="90">
        <v>0</v>
      </c>
    </row>
    <row r="53" spans="1:12">
      <c r="A53" s="92" t="s">
        <v>204</v>
      </c>
      <c r="B53" s="95"/>
      <c r="C53" s="96"/>
      <c r="D53" s="71"/>
      <c r="E53" s="73"/>
      <c r="F53" s="72"/>
      <c r="G53" s="71"/>
      <c r="H53" s="87">
        <v>0</v>
      </c>
      <c r="I53" s="73"/>
      <c r="J53" s="72"/>
      <c r="K53" s="71"/>
      <c r="L53" s="90">
        <v>0</v>
      </c>
    </row>
    <row r="54" spans="1:12">
      <c r="A54" s="92" t="s">
        <v>205</v>
      </c>
      <c r="B54" s="95"/>
      <c r="C54" s="96"/>
      <c r="D54" s="71"/>
      <c r="E54" s="73"/>
      <c r="F54" s="72"/>
      <c r="G54" s="71"/>
      <c r="H54" s="87">
        <v>0</v>
      </c>
      <c r="I54" s="73"/>
      <c r="J54" s="72"/>
      <c r="K54" s="71"/>
      <c r="L54" s="90">
        <v>0</v>
      </c>
    </row>
    <row r="55" spans="1:12">
      <c r="A55" s="92" t="s">
        <v>206</v>
      </c>
      <c r="B55" s="95"/>
      <c r="C55" s="96"/>
      <c r="D55" s="71"/>
      <c r="E55" s="73"/>
      <c r="F55" s="72"/>
      <c r="G55" s="71"/>
      <c r="H55" s="87">
        <v>0</v>
      </c>
      <c r="I55" s="73"/>
      <c r="J55" s="72"/>
      <c r="K55" s="71"/>
      <c r="L55" s="90">
        <v>0</v>
      </c>
    </row>
    <row r="56" spans="1:12">
      <c r="A56" s="92" t="s">
        <v>207</v>
      </c>
      <c r="B56" s="95"/>
      <c r="C56" s="96"/>
      <c r="D56" s="71"/>
      <c r="E56" s="73"/>
      <c r="F56" s="72"/>
      <c r="G56" s="71"/>
      <c r="H56" s="87">
        <v>0</v>
      </c>
      <c r="I56" s="73"/>
      <c r="J56" s="72"/>
      <c r="K56" s="71"/>
      <c r="L56" s="90">
        <v>0</v>
      </c>
    </row>
    <row r="57" spans="1:12">
      <c r="A57" s="92" t="s">
        <v>208</v>
      </c>
      <c r="B57" s="95"/>
      <c r="C57" s="96"/>
      <c r="D57" s="71"/>
      <c r="E57" s="73"/>
      <c r="F57" s="72"/>
      <c r="G57" s="71"/>
      <c r="H57" s="87">
        <v>0</v>
      </c>
      <c r="I57" s="73"/>
      <c r="J57" s="72"/>
      <c r="K57" s="71"/>
      <c r="L57" s="90">
        <v>0</v>
      </c>
    </row>
    <row r="58" spans="1:12">
      <c r="A58" s="92" t="s">
        <v>209</v>
      </c>
      <c r="B58" s="95"/>
      <c r="C58" s="96"/>
      <c r="D58" s="71"/>
      <c r="E58" s="73"/>
      <c r="F58" s="72"/>
      <c r="G58" s="71"/>
      <c r="H58" s="87">
        <v>0</v>
      </c>
      <c r="I58" s="73"/>
      <c r="J58" s="72"/>
      <c r="K58" s="71"/>
      <c r="L58" s="90">
        <v>0</v>
      </c>
    </row>
    <row r="59" spans="1:12">
      <c r="A59" s="92" t="s">
        <v>210</v>
      </c>
      <c r="B59" s="95"/>
      <c r="C59" s="96"/>
      <c r="D59" s="71"/>
      <c r="E59" s="73"/>
      <c r="F59" s="72"/>
      <c r="G59" s="71"/>
      <c r="H59" s="87">
        <v>0</v>
      </c>
      <c r="I59" s="73"/>
      <c r="J59" s="72"/>
      <c r="K59" s="71"/>
      <c r="L59" s="90">
        <v>0</v>
      </c>
    </row>
    <row r="60" spans="1:12">
      <c r="A60" s="92" t="s">
        <v>211</v>
      </c>
      <c r="B60" s="95"/>
      <c r="C60" s="96"/>
      <c r="D60" s="71"/>
      <c r="E60" s="73"/>
      <c r="F60" s="72"/>
      <c r="G60" s="71"/>
      <c r="H60" s="87">
        <v>0</v>
      </c>
      <c r="I60" s="73"/>
      <c r="J60" s="72"/>
      <c r="K60" s="71"/>
      <c r="L60" s="90">
        <v>0</v>
      </c>
    </row>
    <row r="61" spans="1:12">
      <c r="A61" s="92" t="s">
        <v>212</v>
      </c>
      <c r="B61" s="95"/>
      <c r="C61" s="96"/>
      <c r="D61" s="71"/>
      <c r="E61" s="73"/>
      <c r="F61" s="72"/>
      <c r="G61" s="71"/>
      <c r="H61" s="87">
        <v>0</v>
      </c>
      <c r="I61" s="73"/>
      <c r="J61" s="72"/>
      <c r="K61" s="71"/>
      <c r="L61" s="90">
        <v>0</v>
      </c>
    </row>
    <row r="62" spans="1:12">
      <c r="A62" s="92" t="s">
        <v>213</v>
      </c>
      <c r="B62" s="95"/>
      <c r="C62" s="96"/>
      <c r="D62" s="71"/>
      <c r="E62" s="73"/>
      <c r="F62" s="72"/>
      <c r="G62" s="71"/>
      <c r="H62" s="87">
        <v>0</v>
      </c>
      <c r="I62" s="73"/>
      <c r="J62" s="72"/>
      <c r="K62" s="71"/>
      <c r="L62" s="90">
        <v>0</v>
      </c>
    </row>
    <row r="63" spans="1:12">
      <c r="A63" s="92" t="s">
        <v>214</v>
      </c>
      <c r="B63" s="95"/>
      <c r="C63" s="96"/>
      <c r="D63" s="71"/>
      <c r="E63" s="73"/>
      <c r="F63" s="72"/>
      <c r="G63" s="71"/>
      <c r="H63" s="87">
        <v>0</v>
      </c>
      <c r="I63" s="73"/>
      <c r="J63" s="72"/>
      <c r="K63" s="71"/>
      <c r="L63" s="90">
        <v>0</v>
      </c>
    </row>
    <row r="64" spans="1:12">
      <c r="A64" s="92" t="s">
        <v>215</v>
      </c>
      <c r="B64" s="95"/>
      <c r="C64" s="96"/>
      <c r="D64" s="71"/>
      <c r="E64" s="73"/>
      <c r="F64" s="72"/>
      <c r="G64" s="71"/>
      <c r="H64" s="87">
        <v>0</v>
      </c>
      <c r="I64" s="73"/>
      <c r="J64" s="72"/>
      <c r="K64" s="71"/>
      <c r="L64" s="90">
        <v>0</v>
      </c>
    </row>
    <row r="65" spans="1:12">
      <c r="A65" s="92" t="s">
        <v>216</v>
      </c>
      <c r="B65" s="95"/>
      <c r="C65" s="96"/>
      <c r="D65" s="71"/>
      <c r="E65" s="73"/>
      <c r="F65" s="72"/>
      <c r="G65" s="71"/>
      <c r="H65" s="87">
        <v>0</v>
      </c>
      <c r="I65" s="73"/>
      <c r="J65" s="72"/>
      <c r="K65" s="71"/>
      <c r="L65" s="90">
        <v>0</v>
      </c>
    </row>
    <row r="66" spans="1:12">
      <c r="A66" s="92" t="s">
        <v>217</v>
      </c>
      <c r="B66" s="95"/>
      <c r="C66" s="96"/>
      <c r="D66" s="71"/>
      <c r="E66" s="73"/>
      <c r="F66" s="72"/>
      <c r="G66" s="71"/>
      <c r="H66" s="87">
        <v>0</v>
      </c>
      <c r="I66" s="73"/>
      <c r="J66" s="72"/>
      <c r="K66" s="71"/>
      <c r="L66" s="90">
        <v>0</v>
      </c>
    </row>
    <row r="67" spans="1:12">
      <c r="A67" s="92" t="s">
        <v>218</v>
      </c>
      <c r="B67" s="95"/>
      <c r="C67" s="96"/>
      <c r="D67" s="71"/>
      <c r="E67" s="73"/>
      <c r="F67" s="72"/>
      <c r="G67" s="71"/>
      <c r="H67" s="87">
        <v>0</v>
      </c>
      <c r="I67" s="73"/>
      <c r="J67" s="72"/>
      <c r="K67" s="71"/>
      <c r="L67" s="90">
        <v>0</v>
      </c>
    </row>
    <row r="68" spans="1:12" ht="17.25">
      <c r="A68" s="92" t="s">
        <v>219</v>
      </c>
      <c r="B68" s="95"/>
      <c r="C68" s="96"/>
      <c r="D68" s="71"/>
      <c r="E68" s="73"/>
      <c r="F68" s="72"/>
      <c r="G68" s="71"/>
      <c r="H68" s="88">
        <v>0</v>
      </c>
      <c r="I68" s="73"/>
      <c r="J68" s="72"/>
      <c r="K68" s="71"/>
      <c r="L68" s="91">
        <v>0</v>
      </c>
    </row>
    <row r="69" spans="1:12" ht="17.25">
      <c r="A69" s="74"/>
      <c r="B69" s="75" t="s">
        <v>220</v>
      </c>
      <c r="C69" s="76"/>
      <c r="D69" s="77"/>
      <c r="E69" s="78"/>
      <c r="F69" s="79"/>
      <c r="G69" s="80"/>
      <c r="H69" s="94">
        <f>SUM($H$9:$H$68)</f>
        <v>0</v>
      </c>
      <c r="I69" s="80"/>
      <c r="J69" s="79"/>
      <c r="K69" s="80"/>
      <c r="L69" s="292">
        <f>SUM($L$9:$L$68)</f>
        <v>0</v>
      </c>
    </row>
    <row r="70" spans="1:12" s="368" customFormat="1" ht="7.9" customHeight="1">
      <c r="A70" s="458"/>
      <c r="B70" s="459"/>
      <c r="C70" s="459"/>
      <c r="D70" s="460"/>
      <c r="E70" s="460"/>
      <c r="F70" s="461"/>
      <c r="G70" s="459"/>
      <c r="H70" s="459"/>
      <c r="I70" s="459"/>
      <c r="J70" s="461"/>
      <c r="K70" s="459"/>
      <c r="L70" s="459"/>
    </row>
    <row r="71" spans="1:12" s="368" customFormat="1">
      <c r="A71" s="458"/>
      <c r="B71" s="717" t="s">
        <v>221</v>
      </c>
      <c r="C71" s="717"/>
      <c r="D71" s="717"/>
      <c r="E71" s="717"/>
      <c r="F71" s="717"/>
      <c r="G71" s="717"/>
      <c r="H71" s="717"/>
      <c r="I71" s="717"/>
      <c r="J71" s="717"/>
      <c r="K71" s="717"/>
      <c r="L71" s="717"/>
    </row>
    <row r="72" spans="1:12" s="368" customFormat="1" ht="30.6" customHeight="1">
      <c r="A72" s="462"/>
      <c r="B72" s="716" t="s">
        <v>312</v>
      </c>
      <c r="C72" s="716"/>
      <c r="D72" s="716"/>
      <c r="E72" s="716"/>
      <c r="F72" s="716"/>
      <c r="G72" s="716"/>
      <c r="H72" s="716"/>
      <c r="I72" s="716"/>
      <c r="J72" s="716"/>
      <c r="K72" s="716"/>
      <c r="L72" s="463"/>
    </row>
    <row r="73" spans="1:12" s="368" customFormat="1" ht="28.9" customHeight="1">
      <c r="A73" s="462"/>
      <c r="B73" s="716"/>
      <c r="C73" s="716"/>
      <c r="D73" s="716"/>
      <c r="E73" s="716"/>
      <c r="F73" s="716"/>
      <c r="G73" s="716"/>
      <c r="H73" s="716"/>
      <c r="I73" s="716"/>
      <c r="J73" s="716"/>
      <c r="K73" s="716"/>
      <c r="L73" s="463"/>
    </row>
    <row r="74" spans="1:12" s="368" customFormat="1" ht="15.75">
      <c r="A74" s="462"/>
      <c r="B74" s="463"/>
      <c r="C74" s="463"/>
      <c r="D74" s="463"/>
      <c r="E74" s="463"/>
      <c r="F74" s="463"/>
      <c r="G74" s="463"/>
      <c r="H74" s="463"/>
      <c r="I74" s="463"/>
      <c r="J74" s="463"/>
      <c r="K74" s="463"/>
      <c r="L74" s="463"/>
    </row>
    <row r="75" spans="1:12" s="368" customFormat="1" ht="15.75">
      <c r="A75" s="462"/>
      <c r="B75" s="463"/>
      <c r="C75" s="463"/>
      <c r="D75" s="463"/>
      <c r="E75" s="463"/>
      <c r="F75" s="463"/>
      <c r="G75" s="463"/>
      <c r="H75" s="463"/>
      <c r="I75" s="463"/>
      <c r="J75" s="463"/>
      <c r="K75" s="463"/>
      <c r="L75" s="463"/>
    </row>
    <row r="76" spans="1:12" s="368" customFormat="1" ht="15.75">
      <c r="A76" s="462"/>
      <c r="B76" s="463"/>
      <c r="C76" s="463"/>
      <c r="D76" s="463"/>
      <c r="E76" s="463"/>
      <c r="F76" s="463"/>
      <c r="G76" s="463"/>
      <c r="H76" s="463"/>
      <c r="I76" s="463"/>
      <c r="J76" s="463"/>
      <c r="K76" s="463"/>
      <c r="L76" s="463"/>
    </row>
    <row r="77" spans="1:12" s="368" customFormat="1" ht="15.75">
      <c r="A77" s="462"/>
      <c r="B77" s="463"/>
      <c r="C77" s="454"/>
      <c r="D77" s="454"/>
      <c r="E77" s="454"/>
      <c r="F77" s="454"/>
      <c r="G77" s="463"/>
      <c r="H77" s="463"/>
      <c r="I77" s="463"/>
      <c r="J77" s="454"/>
      <c r="K77" s="463"/>
      <c r="L77" s="463"/>
    </row>
    <row r="78" spans="1:12" s="368" customFormat="1" ht="15.75">
      <c r="A78" s="462"/>
      <c r="B78" s="463"/>
      <c r="C78" s="454"/>
      <c r="D78" s="454"/>
      <c r="E78" s="454"/>
      <c r="F78" s="454"/>
      <c r="G78" s="463"/>
      <c r="H78" s="463"/>
      <c r="I78" s="463"/>
      <c r="J78" s="454"/>
      <c r="K78" s="463"/>
      <c r="L78" s="463"/>
    </row>
    <row r="79" spans="1:12" s="368" customFormat="1"/>
    <row r="80" spans="1:12"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row r="215" s="368" customFormat="1"/>
    <row r="216" s="368" customFormat="1"/>
    <row r="217" s="368" customFormat="1"/>
    <row r="218" s="368" customFormat="1"/>
    <row r="219" s="368" customFormat="1"/>
    <row r="220" s="368" customFormat="1"/>
    <row r="221" s="368" customFormat="1"/>
    <row r="222" s="368" customFormat="1"/>
    <row r="223" s="368" customFormat="1"/>
    <row r="224" s="368" customFormat="1"/>
    <row r="225" s="368" customFormat="1"/>
    <row r="226" s="368" customFormat="1"/>
    <row r="227" s="368" customFormat="1"/>
    <row r="228" s="368" customFormat="1"/>
    <row r="229" s="368" customFormat="1"/>
    <row r="230" s="368" customFormat="1"/>
    <row r="231" s="368" customFormat="1"/>
    <row r="232" s="368" customFormat="1"/>
    <row r="233" s="368" customFormat="1"/>
    <row r="234" s="368" customFormat="1"/>
    <row r="235" s="368" customFormat="1"/>
    <row r="236" s="368" customFormat="1"/>
    <row r="237" s="368" customFormat="1"/>
    <row r="238" s="368" customFormat="1"/>
    <row r="239" s="368" customFormat="1"/>
    <row r="240" s="368" customFormat="1"/>
    <row r="241" s="368" customFormat="1"/>
    <row r="242" s="368" customFormat="1"/>
    <row r="243" s="368" customFormat="1"/>
  </sheetData>
  <customSheetViews>
    <customSheetView guid="{B132CD03-A5D7-4D81-A86A-BF3963EBDAE2}">
      <selection activeCell="J3" sqref="J3:K3"/>
      <pageMargins left="0.7" right="0.7" top="0.75" bottom="0.75" header="0.3" footer="0.3"/>
      <pageSetup orientation="portrait"/>
    </customSheetView>
  </customSheetViews>
  <mergeCells count="7">
    <mergeCell ref="B73:K73"/>
    <mergeCell ref="B71:L71"/>
    <mergeCell ref="A6:C8"/>
    <mergeCell ref="C3:E3"/>
    <mergeCell ref="C4:E4"/>
    <mergeCell ref="J3:K3"/>
    <mergeCell ref="B72:K72"/>
  </mergeCells>
  <phoneticPr fontId="41" type="noConversion"/>
  <pageMargins left="0.7" right="0.7" top="0.75" bottom="0.75" header="0.3" footer="0.3"/>
  <pageSetup scale="57"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6 - Reclassifications&amp;R&amp;9Page &amp;P of &amp;N</oddFooter>
  </headerFooter>
  <extLst>
    <ext xmlns:mx="http://schemas.microsoft.com/office/mac/excel/2008/main" uri="{64002731-A6B0-56B0-2670-7721B7C09600}">
      <mx:PLV Mode="1"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S193"/>
  <sheetViews>
    <sheetView topLeftCell="A5" zoomScale="130" zoomScaleNormal="130" zoomScalePageLayoutView="80" workbookViewId="0">
      <selection activeCell="F16" sqref="F16:G16"/>
    </sheetView>
  </sheetViews>
  <sheetFormatPr defaultColWidth="8.85546875" defaultRowHeight="15"/>
  <cols>
    <col min="2" max="2" width="17.42578125" customWidth="1"/>
    <col min="3" max="3" width="26.140625" customWidth="1"/>
    <col min="4" max="4" width="13" customWidth="1"/>
    <col min="5" max="5" width="14.85546875" customWidth="1"/>
    <col min="6" max="7" width="17" customWidth="1"/>
    <col min="8" max="8" width="13.42578125" customWidth="1"/>
    <col min="9" max="9" width="12.140625" customWidth="1"/>
    <col min="10" max="45" width="8.85546875" style="368"/>
  </cols>
  <sheetData>
    <row r="1" spans="1:9" s="368" customFormat="1" ht="15.75">
      <c r="A1" s="753" t="s">
        <v>222</v>
      </c>
      <c r="B1" s="753"/>
      <c r="C1" s="753"/>
      <c r="D1" s="753"/>
      <c r="E1" s="753"/>
      <c r="F1" s="753"/>
      <c r="G1" s="753"/>
      <c r="H1" s="753"/>
      <c r="I1" s="753"/>
    </row>
    <row r="2" spans="1:9" s="368" customFormat="1">
      <c r="A2" s="470"/>
      <c r="B2" s="470"/>
      <c r="C2" s="470"/>
      <c r="D2" s="470"/>
      <c r="E2" s="470"/>
      <c r="F2" s="470"/>
      <c r="G2" s="470"/>
      <c r="H2" s="470"/>
      <c r="I2" s="470"/>
    </row>
    <row r="3" spans="1:9" s="368" customFormat="1">
      <c r="A3" s="754" t="s">
        <v>152</v>
      </c>
      <c r="B3" s="754"/>
      <c r="C3" s="743" t="str">
        <f>'General Information'!A5</f>
        <v>Example Provider</v>
      </c>
      <c r="D3" s="743"/>
      <c r="E3" s="471"/>
      <c r="F3" s="471"/>
      <c r="G3" s="472" t="s">
        <v>46</v>
      </c>
      <c r="H3" s="633">
        <f>'General Information'!$C$25</f>
        <v>44012</v>
      </c>
      <c r="I3" s="633"/>
    </row>
    <row r="4" spans="1:9" s="368" customFormat="1">
      <c r="A4" s="754" t="s">
        <v>47</v>
      </c>
      <c r="B4" s="754"/>
      <c r="C4" s="755">
        <f>'General Information'!F5</f>
        <v>0</v>
      </c>
      <c r="D4" s="755"/>
      <c r="E4" s="471"/>
      <c r="F4" s="471"/>
      <c r="G4" s="471"/>
      <c r="H4" s="471"/>
      <c r="I4" s="473"/>
    </row>
    <row r="5" spans="1:9" s="368" customFormat="1">
      <c r="A5" s="756"/>
      <c r="B5" s="756"/>
      <c r="C5" s="474"/>
      <c r="D5" s="475"/>
      <c r="E5" s="476"/>
      <c r="F5" s="476"/>
      <c r="G5" s="476"/>
      <c r="H5" s="476"/>
      <c r="I5" s="477"/>
    </row>
    <row r="6" spans="1:9" ht="23.25" customHeight="1">
      <c r="A6" s="744" t="s">
        <v>131</v>
      </c>
      <c r="B6" s="745"/>
      <c r="C6" s="746"/>
      <c r="D6" s="739" t="s">
        <v>223</v>
      </c>
      <c r="E6" s="739" t="s">
        <v>224</v>
      </c>
      <c r="F6" s="759" t="s">
        <v>49</v>
      </c>
      <c r="G6" s="746"/>
      <c r="H6" s="737" t="s">
        <v>158</v>
      </c>
      <c r="I6" s="735" t="s">
        <v>225</v>
      </c>
    </row>
    <row r="7" spans="1:9" ht="23.25" customHeight="1">
      <c r="A7" s="747"/>
      <c r="B7" s="748"/>
      <c r="C7" s="749"/>
      <c r="D7" s="740"/>
      <c r="E7" s="740"/>
      <c r="F7" s="760"/>
      <c r="G7" s="761"/>
      <c r="H7" s="738"/>
      <c r="I7" s="736"/>
    </row>
    <row r="8" spans="1:9" ht="15.75" thickBot="1">
      <c r="A8" s="750"/>
      <c r="B8" s="751"/>
      <c r="C8" s="752"/>
      <c r="D8" s="300">
        <v>1</v>
      </c>
      <c r="E8" s="110">
        <v>2</v>
      </c>
      <c r="F8" s="762">
        <v>3</v>
      </c>
      <c r="G8" s="763"/>
      <c r="H8" s="111">
        <v>4</v>
      </c>
      <c r="I8" s="112">
        <v>5</v>
      </c>
    </row>
    <row r="9" spans="1:9" ht="15.75" thickTop="1">
      <c r="A9" s="113" t="s">
        <v>160</v>
      </c>
      <c r="B9" s="730" t="s">
        <v>328</v>
      </c>
      <c r="C9" s="731"/>
      <c r="D9" s="102" t="s">
        <v>231</v>
      </c>
      <c r="E9" s="109">
        <v>-1513437</v>
      </c>
      <c r="F9" s="542" t="s">
        <v>327</v>
      </c>
      <c r="G9" s="543"/>
      <c r="H9" s="103">
        <v>2</v>
      </c>
      <c r="I9" s="104">
        <v>22</v>
      </c>
    </row>
    <row r="10" spans="1:9">
      <c r="A10" s="114" t="s">
        <v>161</v>
      </c>
      <c r="B10" s="730" t="s">
        <v>328</v>
      </c>
      <c r="C10" s="731"/>
      <c r="D10" s="101" t="s">
        <v>231</v>
      </c>
      <c r="E10" s="108">
        <v>-3938633</v>
      </c>
      <c r="F10" s="540" t="s">
        <v>69</v>
      </c>
      <c r="G10" s="541"/>
      <c r="H10" s="105">
        <v>2</v>
      </c>
      <c r="I10" s="106">
        <v>14</v>
      </c>
    </row>
    <row r="11" spans="1:9">
      <c r="A11" s="114" t="s">
        <v>162</v>
      </c>
      <c r="B11" s="730" t="s">
        <v>328</v>
      </c>
      <c r="C11" s="731"/>
      <c r="D11" s="101" t="s">
        <v>231</v>
      </c>
      <c r="E11" s="108">
        <v>-140503</v>
      </c>
      <c r="F11" s="542" t="s">
        <v>327</v>
      </c>
      <c r="G11" s="543"/>
      <c r="H11" s="103">
        <v>3</v>
      </c>
      <c r="I11" s="104">
        <v>21</v>
      </c>
    </row>
    <row r="12" spans="1:9">
      <c r="A12" s="114" t="s">
        <v>163</v>
      </c>
      <c r="B12" s="730" t="s">
        <v>328</v>
      </c>
      <c r="C12" s="731"/>
      <c r="D12" s="101" t="s">
        <v>231</v>
      </c>
      <c r="E12" s="108">
        <v>-367236</v>
      </c>
      <c r="F12" s="540" t="s">
        <v>69</v>
      </c>
      <c r="G12" s="541"/>
      <c r="H12" s="105">
        <v>3</v>
      </c>
      <c r="I12" s="106">
        <v>13</v>
      </c>
    </row>
    <row r="13" spans="1:9">
      <c r="A13" s="114" t="s">
        <v>164</v>
      </c>
      <c r="B13" s="730" t="s">
        <v>328</v>
      </c>
      <c r="C13" s="731"/>
      <c r="D13" s="101" t="s">
        <v>231</v>
      </c>
      <c r="E13" s="108">
        <v>-25006</v>
      </c>
      <c r="F13" s="757" t="s">
        <v>80</v>
      </c>
      <c r="G13" s="758"/>
      <c r="H13" s="105">
        <v>5</v>
      </c>
      <c r="I13" s="106">
        <v>27</v>
      </c>
    </row>
    <row r="14" spans="1:9">
      <c r="A14" s="114" t="s">
        <v>165</v>
      </c>
      <c r="B14" s="730" t="s">
        <v>328</v>
      </c>
      <c r="C14" s="731"/>
      <c r="D14" s="101" t="s">
        <v>231</v>
      </c>
      <c r="E14" s="108">
        <v>-549104</v>
      </c>
      <c r="F14" s="757" t="s">
        <v>326</v>
      </c>
      <c r="G14" s="758"/>
      <c r="H14" s="105">
        <v>5</v>
      </c>
      <c r="I14" s="106">
        <v>46</v>
      </c>
    </row>
    <row r="15" spans="1:9">
      <c r="A15" s="114" t="s">
        <v>166</v>
      </c>
      <c r="B15" s="730" t="s">
        <v>328</v>
      </c>
      <c r="C15" s="731"/>
      <c r="D15" s="101" t="s">
        <v>231</v>
      </c>
      <c r="E15" s="108">
        <v>-1067574</v>
      </c>
      <c r="F15" s="757" t="s">
        <v>85</v>
      </c>
      <c r="G15" s="758"/>
      <c r="H15" s="105">
        <v>5</v>
      </c>
      <c r="I15" s="106">
        <v>32</v>
      </c>
    </row>
    <row r="16" spans="1:9">
      <c r="A16" s="114" t="s">
        <v>167</v>
      </c>
      <c r="B16" s="730" t="s">
        <v>328</v>
      </c>
      <c r="C16" s="731"/>
      <c r="D16" s="101" t="s">
        <v>231</v>
      </c>
      <c r="E16" s="108">
        <v>-69985</v>
      </c>
      <c r="F16" s="757" t="s">
        <v>98</v>
      </c>
      <c r="G16" s="758"/>
      <c r="H16" s="105">
        <v>5</v>
      </c>
      <c r="I16" s="106">
        <v>45</v>
      </c>
    </row>
    <row r="17" spans="1:9">
      <c r="A17" s="114" t="s">
        <v>168</v>
      </c>
      <c r="B17" s="730" t="s">
        <v>328</v>
      </c>
      <c r="C17" s="731"/>
      <c r="D17" s="101" t="s">
        <v>231</v>
      </c>
      <c r="E17" s="108">
        <v>-6162174</v>
      </c>
      <c r="F17" s="757" t="s">
        <v>327</v>
      </c>
      <c r="G17" s="758"/>
      <c r="H17" s="105">
        <v>4</v>
      </c>
      <c r="I17" s="106">
        <v>23</v>
      </c>
    </row>
    <row r="18" spans="1:9">
      <c r="A18" s="114" t="s">
        <v>169</v>
      </c>
      <c r="B18" s="730" t="s">
        <v>328</v>
      </c>
      <c r="C18" s="731"/>
      <c r="D18" s="101" t="s">
        <v>231</v>
      </c>
      <c r="E18" s="108">
        <v>-250523</v>
      </c>
      <c r="F18" s="757" t="s">
        <v>324</v>
      </c>
      <c r="G18" s="758"/>
      <c r="H18" s="105">
        <v>5</v>
      </c>
      <c r="I18" s="106">
        <v>56</v>
      </c>
    </row>
    <row r="19" spans="1:9">
      <c r="A19" s="114" t="s">
        <v>170</v>
      </c>
      <c r="B19" s="730" t="s">
        <v>328</v>
      </c>
      <c r="C19" s="731"/>
      <c r="D19" s="101" t="s">
        <v>231</v>
      </c>
      <c r="E19" s="108">
        <v>-144423</v>
      </c>
      <c r="F19" s="757" t="s">
        <v>64</v>
      </c>
      <c r="G19" s="758"/>
      <c r="H19" s="105">
        <v>4</v>
      </c>
      <c r="I19" s="106">
        <v>5</v>
      </c>
    </row>
    <row r="20" spans="1:9">
      <c r="A20" s="115" t="s">
        <v>171</v>
      </c>
      <c r="B20" s="730" t="s">
        <v>328</v>
      </c>
      <c r="C20" s="731"/>
      <c r="D20" s="101" t="s">
        <v>231</v>
      </c>
      <c r="E20" s="108">
        <v>-670133</v>
      </c>
      <c r="F20" s="757" t="s">
        <v>94</v>
      </c>
      <c r="G20" s="758"/>
      <c r="H20" s="105">
        <v>5</v>
      </c>
      <c r="I20" s="106">
        <v>41</v>
      </c>
    </row>
    <row r="21" spans="1:9">
      <c r="A21" s="115" t="s">
        <v>172</v>
      </c>
      <c r="B21" s="730" t="s">
        <v>328</v>
      </c>
      <c r="C21" s="731"/>
      <c r="D21" s="101" t="s">
        <v>231</v>
      </c>
      <c r="E21" s="108">
        <v>-694559</v>
      </c>
      <c r="F21" s="757" t="s">
        <v>96</v>
      </c>
      <c r="G21" s="758"/>
      <c r="H21" s="105">
        <v>5</v>
      </c>
      <c r="I21" s="106">
        <v>43</v>
      </c>
    </row>
    <row r="22" spans="1:9">
      <c r="A22" s="115" t="s">
        <v>173</v>
      </c>
      <c r="B22" s="730" t="s">
        <v>328</v>
      </c>
      <c r="C22" s="731"/>
      <c r="D22" s="101" t="s">
        <v>231</v>
      </c>
      <c r="E22" s="108">
        <v>-16405</v>
      </c>
      <c r="F22" s="757" t="s">
        <v>95</v>
      </c>
      <c r="G22" s="758"/>
      <c r="H22" s="105">
        <v>5</v>
      </c>
      <c r="I22" s="106">
        <v>42</v>
      </c>
    </row>
    <row r="23" spans="1:9">
      <c r="A23" s="115" t="s">
        <v>174</v>
      </c>
      <c r="B23" s="730" t="s">
        <v>328</v>
      </c>
      <c r="C23" s="731"/>
      <c r="D23" s="101" t="s">
        <v>231</v>
      </c>
      <c r="E23" s="108">
        <v>-73276</v>
      </c>
      <c r="F23" s="757" t="s">
        <v>91</v>
      </c>
      <c r="G23" s="758"/>
      <c r="H23" s="105">
        <v>5</v>
      </c>
      <c r="I23" s="106">
        <v>38</v>
      </c>
    </row>
    <row r="24" spans="1:9">
      <c r="A24" s="115" t="s">
        <v>175</v>
      </c>
      <c r="B24" s="730" t="s">
        <v>328</v>
      </c>
      <c r="C24" s="731"/>
      <c r="D24" s="101" t="s">
        <v>231</v>
      </c>
      <c r="E24" s="108">
        <v>-875</v>
      </c>
      <c r="F24" s="757" t="s">
        <v>103</v>
      </c>
      <c r="G24" s="758"/>
      <c r="H24" s="105">
        <v>5</v>
      </c>
      <c r="I24" s="106">
        <v>50</v>
      </c>
    </row>
    <row r="25" spans="1:9">
      <c r="A25" s="115" t="s">
        <v>176</v>
      </c>
      <c r="B25" s="730" t="s">
        <v>328</v>
      </c>
      <c r="C25" s="731"/>
      <c r="D25" s="101" t="s">
        <v>231</v>
      </c>
      <c r="E25" s="108">
        <v>-219013</v>
      </c>
      <c r="F25" s="757" t="s">
        <v>89</v>
      </c>
      <c r="G25" s="758"/>
      <c r="H25" s="105">
        <v>5</v>
      </c>
      <c r="I25" s="106">
        <v>36</v>
      </c>
    </row>
    <row r="26" spans="1:9">
      <c r="A26" s="115" t="s">
        <v>177</v>
      </c>
      <c r="B26" s="730" t="s">
        <v>328</v>
      </c>
      <c r="C26" s="731"/>
      <c r="D26" s="101" t="s">
        <v>231</v>
      </c>
      <c r="E26" s="108">
        <v>-22452</v>
      </c>
      <c r="F26" s="537" t="s">
        <v>87</v>
      </c>
      <c r="G26" s="538"/>
      <c r="H26" s="105">
        <v>5</v>
      </c>
      <c r="I26" s="106">
        <v>34</v>
      </c>
    </row>
    <row r="27" spans="1:9">
      <c r="A27" s="115" t="s">
        <v>178</v>
      </c>
      <c r="B27" s="730" t="s">
        <v>328</v>
      </c>
      <c r="C27" s="731"/>
      <c r="D27" s="101" t="s">
        <v>231</v>
      </c>
      <c r="E27" s="108">
        <v>-74276</v>
      </c>
      <c r="F27" s="537" t="s">
        <v>325</v>
      </c>
      <c r="G27" s="538"/>
      <c r="H27" s="105">
        <v>5</v>
      </c>
      <c r="I27" s="106">
        <v>55</v>
      </c>
    </row>
    <row r="28" spans="1:9">
      <c r="A28" s="115" t="s">
        <v>179</v>
      </c>
      <c r="B28" s="730" t="s">
        <v>328</v>
      </c>
      <c r="C28" s="731"/>
      <c r="D28" s="101" t="s">
        <v>231</v>
      </c>
      <c r="E28" s="108">
        <v>-7178064</v>
      </c>
      <c r="F28" s="537" t="s">
        <v>69</v>
      </c>
      <c r="G28" s="538"/>
      <c r="H28" s="105">
        <v>4</v>
      </c>
      <c r="I28" s="106">
        <v>15</v>
      </c>
    </row>
    <row r="29" spans="1:9">
      <c r="A29" s="114" t="s">
        <v>180</v>
      </c>
      <c r="B29" s="730"/>
      <c r="C29" s="731"/>
      <c r="D29" s="101"/>
      <c r="E29" s="108">
        <v>0</v>
      </c>
      <c r="F29" s="757"/>
      <c r="G29" s="758"/>
      <c r="H29" s="105"/>
      <c r="I29" s="106"/>
    </row>
    <row r="30" spans="1:9">
      <c r="A30" s="115" t="s">
        <v>181</v>
      </c>
      <c r="B30" s="730"/>
      <c r="C30" s="731"/>
      <c r="D30" s="101"/>
      <c r="E30" s="108">
        <v>0</v>
      </c>
      <c r="F30" s="757"/>
      <c r="G30" s="758"/>
      <c r="H30" s="105"/>
      <c r="I30" s="106"/>
    </row>
    <row r="31" spans="1:9">
      <c r="A31" s="115" t="s">
        <v>182</v>
      </c>
      <c r="B31" s="730"/>
      <c r="C31" s="731"/>
      <c r="D31" s="101"/>
      <c r="E31" s="108">
        <v>0</v>
      </c>
      <c r="F31" s="766"/>
      <c r="G31" s="767"/>
      <c r="H31" s="105"/>
      <c r="I31" s="106"/>
    </row>
    <row r="32" spans="1:9">
      <c r="A32" s="115" t="s">
        <v>183</v>
      </c>
      <c r="B32" s="730"/>
      <c r="C32" s="731"/>
      <c r="D32" s="101"/>
      <c r="E32" s="108">
        <v>0</v>
      </c>
      <c r="F32" s="766"/>
      <c r="G32" s="767"/>
      <c r="H32" s="105"/>
      <c r="I32" s="106"/>
    </row>
    <row r="33" spans="1:9">
      <c r="A33" s="115" t="s">
        <v>184</v>
      </c>
      <c r="B33" s="730"/>
      <c r="C33" s="731"/>
      <c r="D33" s="101"/>
      <c r="E33" s="108">
        <v>0</v>
      </c>
      <c r="F33" s="766"/>
      <c r="G33" s="767"/>
      <c r="H33" s="105"/>
      <c r="I33" s="106"/>
    </row>
    <row r="34" spans="1:9">
      <c r="A34" s="115" t="s">
        <v>185</v>
      </c>
      <c r="B34" s="730"/>
      <c r="C34" s="731"/>
      <c r="D34" s="101"/>
      <c r="E34" s="108">
        <v>0</v>
      </c>
      <c r="F34" s="757"/>
      <c r="G34" s="758"/>
      <c r="H34" s="105"/>
      <c r="I34" s="106"/>
    </row>
    <row r="35" spans="1:9">
      <c r="A35" s="115" t="s">
        <v>186</v>
      </c>
      <c r="B35" s="730"/>
      <c r="C35" s="731"/>
      <c r="D35" s="101"/>
      <c r="E35" s="108">
        <v>0</v>
      </c>
      <c r="F35" s="757"/>
      <c r="G35" s="758"/>
      <c r="H35" s="105"/>
      <c r="I35" s="106"/>
    </row>
    <row r="36" spans="1:9">
      <c r="A36" s="115" t="s">
        <v>187</v>
      </c>
      <c r="B36" s="732"/>
      <c r="C36" s="733"/>
      <c r="D36" s="101"/>
      <c r="E36" s="108">
        <v>0</v>
      </c>
      <c r="F36" s="757"/>
      <c r="G36" s="758"/>
      <c r="H36" s="105"/>
      <c r="I36" s="106"/>
    </row>
    <row r="37" spans="1:9">
      <c r="A37" s="115" t="s">
        <v>188</v>
      </c>
      <c r="B37" s="728"/>
      <c r="C37" s="729"/>
      <c r="D37" s="101"/>
      <c r="E37" s="108">
        <v>0</v>
      </c>
      <c r="F37" s="766"/>
      <c r="G37" s="767"/>
      <c r="H37" s="105"/>
      <c r="I37" s="106"/>
    </row>
    <row r="38" spans="1:9" ht="17.25">
      <c r="A38" s="115" t="s">
        <v>189</v>
      </c>
      <c r="B38" s="732"/>
      <c r="C38" s="733"/>
      <c r="D38" s="101"/>
      <c r="E38" s="107">
        <v>0</v>
      </c>
      <c r="F38" s="757"/>
      <c r="G38" s="758"/>
      <c r="H38" s="105"/>
      <c r="I38" s="106"/>
    </row>
    <row r="39" spans="1:9" ht="17.25">
      <c r="A39" s="116"/>
      <c r="B39" s="741" t="s">
        <v>226</v>
      </c>
      <c r="C39" s="742"/>
      <c r="D39" s="117"/>
      <c r="E39" s="299">
        <f>SUM($E$9:$E$38)</f>
        <v>-23177651</v>
      </c>
      <c r="F39" s="764"/>
      <c r="G39" s="765"/>
      <c r="H39" s="117"/>
      <c r="I39" s="118"/>
    </row>
    <row r="40" spans="1:9" s="368" customFormat="1">
      <c r="A40" s="734"/>
      <c r="B40" s="734"/>
      <c r="C40" s="734"/>
      <c r="D40" s="734"/>
      <c r="E40" s="734"/>
      <c r="F40" s="734"/>
      <c r="G40" s="734"/>
      <c r="H40" s="734"/>
      <c r="I40" s="734"/>
    </row>
    <row r="41" spans="1:9" s="368" customFormat="1" ht="15.75">
      <c r="A41" s="464"/>
      <c r="B41" s="534" t="s">
        <v>227</v>
      </c>
      <c r="C41" s="465"/>
      <c r="D41" s="466"/>
      <c r="E41" s="466"/>
      <c r="F41" s="466"/>
      <c r="G41" s="466"/>
      <c r="H41" s="466"/>
      <c r="I41" s="467"/>
    </row>
    <row r="42" spans="1:9" s="368" customFormat="1">
      <c r="A42" s="468"/>
      <c r="B42" s="535" t="s">
        <v>228</v>
      </c>
      <c r="C42" s="466"/>
      <c r="D42" s="466"/>
      <c r="E42" s="466"/>
      <c r="F42" s="466"/>
      <c r="G42" s="466"/>
      <c r="H42" s="466"/>
      <c r="I42" s="467"/>
    </row>
    <row r="43" spans="1:9" s="368" customFormat="1">
      <c r="A43" s="468"/>
      <c r="B43" s="535" t="s">
        <v>229</v>
      </c>
      <c r="C43" s="466"/>
      <c r="D43" s="466"/>
      <c r="E43" s="466"/>
      <c r="F43" s="466"/>
      <c r="G43" s="466"/>
      <c r="H43" s="466"/>
      <c r="I43" s="467"/>
    </row>
    <row r="44" spans="1:9" s="368" customFormat="1">
      <c r="A44" s="469"/>
      <c r="B44" s="469"/>
      <c r="C44" s="469"/>
      <c r="D44" s="469"/>
      <c r="E44" s="469"/>
      <c r="F44" s="469"/>
      <c r="G44" s="469"/>
      <c r="H44" s="469"/>
      <c r="I44" s="469"/>
    </row>
    <row r="45" spans="1:9" s="368" customFormat="1" ht="15.75">
      <c r="B45" s="531" t="s">
        <v>159</v>
      </c>
    </row>
    <row r="46" spans="1:9" s="368" customFormat="1">
      <c r="B46" s="532" t="s">
        <v>313</v>
      </c>
    </row>
    <row r="47" spans="1:9" s="368" customFormat="1">
      <c r="B47" s="533"/>
    </row>
    <row r="48" spans="1:9" s="368" customFormat="1" ht="15.75">
      <c r="B48" s="531" t="s">
        <v>314</v>
      </c>
    </row>
    <row r="49" spans="2:2" s="368" customFormat="1">
      <c r="B49" s="532" t="s">
        <v>315</v>
      </c>
    </row>
    <row r="50" spans="2:2" s="368" customFormat="1"/>
    <row r="51" spans="2:2" s="368" customFormat="1"/>
    <row r="52" spans="2:2" s="368" customFormat="1"/>
    <row r="53" spans="2:2" s="368" customFormat="1"/>
    <row r="54" spans="2:2" s="368" customFormat="1"/>
    <row r="55" spans="2:2" s="368" customFormat="1"/>
    <row r="56" spans="2:2" s="368" customFormat="1"/>
    <row r="57" spans="2:2" s="368" customFormat="1"/>
    <row r="58" spans="2:2" s="368" customFormat="1"/>
    <row r="59" spans="2:2" s="368" customFormat="1"/>
    <row r="60" spans="2:2" s="368" customFormat="1"/>
    <row r="61" spans="2:2" s="368" customFormat="1"/>
    <row r="62" spans="2:2" s="368" customFormat="1"/>
    <row r="63" spans="2:2" s="368" customFormat="1"/>
    <row r="64" spans="2:2" s="368" customFormat="1"/>
    <row r="65" s="368" customFormat="1"/>
    <row r="66" s="368" customFormat="1"/>
    <row r="67" s="368" customFormat="1"/>
    <row r="68" s="368" customFormat="1"/>
    <row r="69" s="368" customFormat="1"/>
    <row r="70" s="368" customFormat="1"/>
    <row r="71" s="368" customFormat="1"/>
    <row r="72" s="368" customFormat="1"/>
    <row r="73" s="368" customFormat="1"/>
    <row r="74" s="368" customFormat="1"/>
    <row r="75" s="368" customFormat="1"/>
    <row r="76" s="368" customFormat="1"/>
    <row r="77" s="368" customFormat="1"/>
    <row r="78" s="368" customFormat="1"/>
    <row r="79" s="368" customFormat="1"/>
    <row r="80"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sheetData>
  <customSheetViews>
    <customSheetView guid="{B132CD03-A5D7-4D81-A86A-BF3963EBDAE2}">
      <selection activeCell="H3" sqref="H3:I3"/>
      <pageMargins left="0.7" right="0.7" top="0.75" bottom="0.75" header="0.3" footer="0.3"/>
    </customSheetView>
  </customSheetViews>
  <mergeCells count="70">
    <mergeCell ref="B27:C27"/>
    <mergeCell ref="B28:C28"/>
    <mergeCell ref="F25:G25"/>
    <mergeCell ref="F24:G24"/>
    <mergeCell ref="F23:G23"/>
    <mergeCell ref="F39:G39"/>
    <mergeCell ref="F30:G30"/>
    <mergeCell ref="F34:G34"/>
    <mergeCell ref="F35:G35"/>
    <mergeCell ref="F36:G36"/>
    <mergeCell ref="F38:G38"/>
    <mergeCell ref="F31:G31"/>
    <mergeCell ref="F32:G32"/>
    <mergeCell ref="F33:G33"/>
    <mergeCell ref="F37:G37"/>
    <mergeCell ref="F15:G15"/>
    <mergeCell ref="F16:G16"/>
    <mergeCell ref="F17:G17"/>
    <mergeCell ref="F18:G18"/>
    <mergeCell ref="F29:G29"/>
    <mergeCell ref="F22:G22"/>
    <mergeCell ref="F21:G21"/>
    <mergeCell ref="F20:G20"/>
    <mergeCell ref="F19:G19"/>
    <mergeCell ref="F13:G13"/>
    <mergeCell ref="F14:G14"/>
    <mergeCell ref="H3:I3"/>
    <mergeCell ref="F6:G7"/>
    <mergeCell ref="F8:G8"/>
    <mergeCell ref="C3:D3"/>
    <mergeCell ref="A6:C8"/>
    <mergeCell ref="D6:D7"/>
    <mergeCell ref="B9:C9"/>
    <mergeCell ref="A1:I1"/>
    <mergeCell ref="A3:B3"/>
    <mergeCell ref="C4:D4"/>
    <mergeCell ref="A5:B5"/>
    <mergeCell ref="A4:B4"/>
    <mergeCell ref="A40:I40"/>
    <mergeCell ref="I6:I7"/>
    <mergeCell ref="H6:H7"/>
    <mergeCell ref="E6:E7"/>
    <mergeCell ref="B10:C10"/>
    <mergeCell ref="B11:C11"/>
    <mergeCell ref="B12:C12"/>
    <mergeCell ref="B13:C13"/>
    <mergeCell ref="B14:C14"/>
    <mergeCell ref="B15:C15"/>
    <mergeCell ref="B16:C16"/>
    <mergeCell ref="B38:C38"/>
    <mergeCell ref="B39:C39"/>
    <mergeCell ref="B17:C17"/>
    <mergeCell ref="B18:C18"/>
    <mergeCell ref="B29:C29"/>
    <mergeCell ref="B37:C37"/>
    <mergeCell ref="B35:C35"/>
    <mergeCell ref="B36:C36"/>
    <mergeCell ref="B19:C19"/>
    <mergeCell ref="B20:C20"/>
    <mergeCell ref="B21:C21"/>
    <mergeCell ref="B30:C30"/>
    <mergeCell ref="B34:C34"/>
    <mergeCell ref="B31:C31"/>
    <mergeCell ref="B32:C32"/>
    <mergeCell ref="B33:C33"/>
    <mergeCell ref="B22:C22"/>
    <mergeCell ref="B23:C23"/>
    <mergeCell ref="B24:C24"/>
    <mergeCell ref="B25:C25"/>
    <mergeCell ref="B26:C26"/>
  </mergeCells>
  <phoneticPr fontId="41" type="noConversion"/>
  <pageMargins left="0.7" right="0.7" top="0.75" bottom="0.75" header="0.3" footer="0.3"/>
  <pageSetup scale="64"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7 - Adjustments&amp;R&amp;9Page &amp;P of &amp;N</oddFooter>
  </headerFooter>
  <ignoredErrors>
    <ignoredError sqref="A9:A38" numberStoredAsText="1"/>
  </ignoredErrors>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O214"/>
  <sheetViews>
    <sheetView zoomScale="130" zoomScaleNormal="130" workbookViewId="0">
      <selection activeCell="I11" sqref="I11"/>
    </sheetView>
  </sheetViews>
  <sheetFormatPr defaultColWidth="8.85546875" defaultRowHeight="15"/>
  <cols>
    <col min="1" max="1" width="6.7109375" customWidth="1"/>
    <col min="2" max="5" width="19.7109375" customWidth="1"/>
    <col min="6" max="6" width="15.5703125" bestFit="1" customWidth="1"/>
    <col min="7" max="7" width="17.5703125" bestFit="1" customWidth="1"/>
    <col min="8" max="8" width="17.7109375" bestFit="1" customWidth="1"/>
    <col min="9" max="9" width="14.5703125" bestFit="1" customWidth="1"/>
    <col min="10" max="10" width="15.5703125" bestFit="1" customWidth="1"/>
    <col min="11" max="41" width="8.85546875" style="368"/>
  </cols>
  <sheetData>
    <row r="1" spans="1:10" s="368" customFormat="1" ht="15.75">
      <c r="A1" s="793" t="s">
        <v>230</v>
      </c>
      <c r="B1" s="793"/>
      <c r="C1" s="793"/>
      <c r="D1" s="793"/>
      <c r="E1" s="793"/>
      <c r="F1" s="793"/>
      <c r="G1" s="793"/>
      <c r="H1" s="793"/>
      <c r="I1" s="793"/>
      <c r="J1" s="793"/>
    </row>
    <row r="2" spans="1:10" s="368" customFormat="1" ht="15.75">
      <c r="A2" s="478"/>
      <c r="B2" s="478"/>
      <c r="C2" s="478"/>
      <c r="D2" s="478"/>
      <c r="E2" s="478"/>
      <c r="F2" s="478"/>
      <c r="G2" s="478"/>
      <c r="H2" s="478"/>
      <c r="I2" s="478"/>
      <c r="J2" s="478"/>
    </row>
    <row r="3" spans="1:10" s="368" customFormat="1">
      <c r="A3" s="800" t="s">
        <v>152</v>
      </c>
      <c r="B3" s="800"/>
      <c r="C3" s="801" t="str">
        <f>'General Information'!A5</f>
        <v>Example Provider</v>
      </c>
      <c r="D3" s="801"/>
      <c r="E3" s="479"/>
      <c r="F3" s="479"/>
      <c r="G3" s="479"/>
      <c r="H3" s="480" t="s">
        <v>46</v>
      </c>
      <c r="I3" s="633">
        <f>'General Information'!$C$25</f>
        <v>44012</v>
      </c>
      <c r="J3" s="633"/>
    </row>
    <row r="4" spans="1:10" s="368" customFormat="1">
      <c r="A4" s="800" t="s">
        <v>47</v>
      </c>
      <c r="B4" s="800"/>
      <c r="C4" s="802">
        <f>'General Information'!F5</f>
        <v>0</v>
      </c>
      <c r="D4" s="802"/>
      <c r="E4" s="481"/>
      <c r="F4" s="481"/>
      <c r="G4" s="481"/>
      <c r="H4" s="482"/>
      <c r="I4" s="483"/>
      <c r="J4" s="483"/>
    </row>
    <row r="5" spans="1:10" s="368" customFormat="1">
      <c r="A5" s="484"/>
      <c r="B5" s="484"/>
      <c r="C5" s="485"/>
      <c r="D5" s="485"/>
      <c r="E5" s="486"/>
      <c r="F5" s="486"/>
      <c r="G5" s="486"/>
      <c r="H5" s="487"/>
      <c r="I5" s="487"/>
      <c r="J5" s="487"/>
    </row>
    <row r="6" spans="1:10" s="368" customFormat="1">
      <c r="A6" s="488"/>
      <c r="B6" s="488"/>
      <c r="C6" s="489"/>
      <c r="D6" s="489"/>
      <c r="E6" s="489"/>
      <c r="F6" s="489"/>
      <c r="G6" s="489"/>
      <c r="H6" s="490"/>
      <c r="I6" s="490"/>
      <c r="J6" s="490"/>
    </row>
    <row r="7" spans="1:10" ht="15.75">
      <c r="A7" s="168" t="s">
        <v>231</v>
      </c>
      <c r="B7" s="787">
        <v>1</v>
      </c>
      <c r="C7" s="788"/>
      <c r="D7" s="788"/>
      <c r="E7" s="789"/>
      <c r="F7" s="156">
        <v>2</v>
      </c>
      <c r="G7" s="156">
        <v>3</v>
      </c>
      <c r="H7" s="157">
        <v>4</v>
      </c>
      <c r="I7" s="158">
        <v>5</v>
      </c>
      <c r="J7" s="159">
        <v>6</v>
      </c>
    </row>
    <row r="8" spans="1:10">
      <c r="A8" s="155"/>
      <c r="B8" s="787"/>
      <c r="C8" s="788"/>
      <c r="D8" s="788"/>
      <c r="E8" s="789"/>
      <c r="F8" s="156" t="s">
        <v>232</v>
      </c>
      <c r="G8" s="156" t="s">
        <v>233</v>
      </c>
      <c r="H8" s="157" t="s">
        <v>234</v>
      </c>
      <c r="I8" s="158" t="s">
        <v>235</v>
      </c>
      <c r="J8" s="159"/>
    </row>
    <row r="9" spans="1:10" ht="26.25" thickBot="1">
      <c r="A9" s="132"/>
      <c r="B9" s="780" t="s">
        <v>295</v>
      </c>
      <c r="C9" s="781"/>
      <c r="D9" s="781"/>
      <c r="E9" s="782"/>
      <c r="F9" s="133" t="s">
        <v>236</v>
      </c>
      <c r="G9" s="133" t="s">
        <v>237</v>
      </c>
      <c r="H9" s="134" t="s">
        <v>238</v>
      </c>
      <c r="I9" s="134" t="s">
        <v>239</v>
      </c>
      <c r="J9" s="135" t="s">
        <v>240</v>
      </c>
    </row>
    <row r="10" spans="1:10" ht="15.75" thickTop="1">
      <c r="A10" s="136"/>
      <c r="B10" s="797"/>
      <c r="C10" s="798"/>
      <c r="D10" s="798"/>
      <c r="E10" s="799"/>
      <c r="F10" s="137"/>
      <c r="G10" s="137"/>
      <c r="H10" s="137"/>
      <c r="I10" s="129"/>
      <c r="J10" s="138"/>
    </row>
    <row r="11" spans="1:10">
      <c r="A11" s="136" t="s">
        <v>160</v>
      </c>
      <c r="B11" s="794" t="s">
        <v>296</v>
      </c>
      <c r="C11" s="795"/>
      <c r="D11" s="795"/>
      <c r="E11" s="796"/>
      <c r="F11" s="283">
        <v>1000000</v>
      </c>
      <c r="G11" s="283">
        <v>1000000</v>
      </c>
      <c r="H11" s="283">
        <v>1000000</v>
      </c>
      <c r="I11" s="283">
        <v>750000</v>
      </c>
      <c r="J11" s="138">
        <f>SUM(F11:I11)</f>
        <v>3750000</v>
      </c>
    </row>
    <row r="12" spans="1:10">
      <c r="A12" s="136" t="s">
        <v>161</v>
      </c>
      <c r="B12" s="777" t="s">
        <v>297</v>
      </c>
      <c r="C12" s="778"/>
      <c r="D12" s="778"/>
      <c r="E12" s="779"/>
      <c r="F12" s="130"/>
      <c r="G12" s="130"/>
      <c r="H12" s="130"/>
      <c r="I12" s="130"/>
      <c r="J12" s="148">
        <f>SUM(F12:I12)</f>
        <v>0</v>
      </c>
    </row>
    <row r="13" spans="1:10">
      <c r="A13" s="136" t="s">
        <v>162</v>
      </c>
      <c r="B13" s="777" t="s">
        <v>297</v>
      </c>
      <c r="C13" s="778"/>
      <c r="D13" s="778"/>
      <c r="E13" s="779"/>
      <c r="F13" s="130"/>
      <c r="G13" s="130"/>
      <c r="H13" s="130"/>
      <c r="I13" s="130"/>
      <c r="J13" s="284">
        <f t="shared" ref="J13:J15" si="0">SUM(F13:I13)</f>
        <v>0</v>
      </c>
    </row>
    <row r="14" spans="1:10">
      <c r="A14" s="136" t="s">
        <v>163</v>
      </c>
      <c r="B14" s="777" t="s">
        <v>297</v>
      </c>
      <c r="C14" s="778"/>
      <c r="D14" s="778"/>
      <c r="E14" s="779"/>
      <c r="F14" s="130"/>
      <c r="G14" s="130"/>
      <c r="H14" s="130"/>
      <c r="I14" s="130"/>
      <c r="J14" s="284">
        <f t="shared" si="0"/>
        <v>0</v>
      </c>
    </row>
    <row r="15" spans="1:10">
      <c r="A15" s="136" t="s">
        <v>164</v>
      </c>
      <c r="B15" s="777" t="s">
        <v>297</v>
      </c>
      <c r="C15" s="778"/>
      <c r="D15" s="778"/>
      <c r="E15" s="779"/>
      <c r="F15" s="130"/>
      <c r="G15" s="130"/>
      <c r="H15" s="130"/>
      <c r="I15" s="130"/>
      <c r="J15" s="284">
        <f t="shared" si="0"/>
        <v>0</v>
      </c>
    </row>
    <row r="16" spans="1:10">
      <c r="A16" s="136" t="s">
        <v>165</v>
      </c>
      <c r="B16" s="777" t="s">
        <v>297</v>
      </c>
      <c r="C16" s="778"/>
      <c r="D16" s="778"/>
      <c r="E16" s="779"/>
      <c r="F16" s="154"/>
      <c r="G16" s="154"/>
      <c r="H16" s="154"/>
      <c r="I16" s="154"/>
      <c r="J16" s="148">
        <f>SUM(F16:I16)</f>
        <v>0</v>
      </c>
    </row>
    <row r="17" spans="1:11" ht="15.75" thickBot="1">
      <c r="A17" s="136"/>
      <c r="B17" s="141" t="s">
        <v>298</v>
      </c>
      <c r="C17" s="139"/>
      <c r="D17" s="139"/>
      <c r="E17" s="140"/>
      <c r="F17" s="145">
        <f>SUM(F11:F16)</f>
        <v>1000000</v>
      </c>
      <c r="G17" s="145">
        <f>SUM(G11:G16)</f>
        <v>1000000</v>
      </c>
      <c r="H17" s="145">
        <f>SUM(H11:H16)</f>
        <v>1000000</v>
      </c>
      <c r="I17" s="145">
        <f>SUM(I11:I16)</f>
        <v>750000</v>
      </c>
      <c r="J17" s="170">
        <f>SUM(J11:J16)</f>
        <v>3750000</v>
      </c>
      <c r="K17" s="368" t="s">
        <v>260</v>
      </c>
    </row>
    <row r="18" spans="1:11" ht="15.75" thickTop="1">
      <c r="A18" s="160"/>
      <c r="B18" s="161"/>
      <c r="C18" s="162"/>
      <c r="D18" s="162"/>
      <c r="E18" s="163"/>
      <c r="F18" s="163"/>
      <c r="G18" s="163"/>
      <c r="H18" s="164"/>
      <c r="I18" s="165"/>
      <c r="J18" s="166"/>
    </row>
    <row r="19" spans="1:11" ht="15.75">
      <c r="A19" s="168" t="s">
        <v>241</v>
      </c>
      <c r="B19" s="787">
        <v>1</v>
      </c>
      <c r="C19" s="788"/>
      <c r="D19" s="788"/>
      <c r="E19" s="789"/>
      <c r="F19" s="156">
        <v>2</v>
      </c>
      <c r="G19" s="156">
        <v>3</v>
      </c>
      <c r="H19" s="157">
        <v>4</v>
      </c>
      <c r="I19" s="158">
        <v>5</v>
      </c>
      <c r="J19" s="159">
        <v>6</v>
      </c>
    </row>
    <row r="20" spans="1:11">
      <c r="A20" s="155"/>
      <c r="B20" s="787"/>
      <c r="C20" s="788"/>
      <c r="D20" s="788"/>
      <c r="E20" s="789"/>
      <c r="F20" s="156" t="s">
        <v>232</v>
      </c>
      <c r="G20" s="156" t="s">
        <v>233</v>
      </c>
      <c r="H20" s="157" t="s">
        <v>234</v>
      </c>
      <c r="I20" s="158" t="s">
        <v>235</v>
      </c>
      <c r="J20" s="159"/>
    </row>
    <row r="21" spans="1:11" ht="26.25" thickBot="1">
      <c r="A21" s="132"/>
      <c r="B21" s="780" t="s">
        <v>299</v>
      </c>
      <c r="C21" s="781"/>
      <c r="D21" s="781"/>
      <c r="E21" s="782"/>
      <c r="F21" s="133" t="s">
        <v>236</v>
      </c>
      <c r="G21" s="133" t="s">
        <v>237</v>
      </c>
      <c r="H21" s="134" t="s">
        <v>238</v>
      </c>
      <c r="I21" s="134" t="s">
        <v>239</v>
      </c>
      <c r="J21" s="135" t="s">
        <v>226</v>
      </c>
    </row>
    <row r="22" spans="1:11" ht="15.75" thickTop="1">
      <c r="A22" s="136" t="s">
        <v>166</v>
      </c>
      <c r="B22" s="797" t="s">
        <v>300</v>
      </c>
      <c r="C22" s="798"/>
      <c r="D22" s="798"/>
      <c r="E22" s="799"/>
      <c r="F22" s="283"/>
      <c r="G22" s="283"/>
      <c r="H22" s="283"/>
      <c r="I22" s="283"/>
      <c r="J22" s="125">
        <f>SUM(F22:I22)</f>
        <v>0</v>
      </c>
    </row>
    <row r="23" spans="1:11">
      <c r="A23" s="136" t="s">
        <v>167</v>
      </c>
      <c r="B23" s="777" t="s">
        <v>301</v>
      </c>
      <c r="C23" s="778"/>
      <c r="D23" s="778"/>
      <c r="E23" s="779"/>
      <c r="F23" s="282"/>
      <c r="G23" s="282"/>
      <c r="H23" s="282"/>
      <c r="I23" s="282"/>
      <c r="J23" s="125">
        <f>SUM(F23:I23)</f>
        <v>0</v>
      </c>
    </row>
    <row r="24" spans="1:11">
      <c r="A24" s="136" t="s">
        <v>168</v>
      </c>
      <c r="B24" s="777" t="s">
        <v>301</v>
      </c>
      <c r="C24" s="778"/>
      <c r="D24" s="778"/>
      <c r="E24" s="779"/>
      <c r="F24" s="282"/>
      <c r="G24" s="282"/>
      <c r="H24" s="282"/>
      <c r="I24" s="282"/>
      <c r="J24" s="274">
        <f t="shared" ref="J24:J26" si="1">SUM(F24:I24)</f>
        <v>0</v>
      </c>
    </row>
    <row r="25" spans="1:11">
      <c r="A25" s="136" t="s">
        <v>169</v>
      </c>
      <c r="B25" s="777" t="s">
        <v>301</v>
      </c>
      <c r="C25" s="778"/>
      <c r="D25" s="778"/>
      <c r="E25" s="779"/>
      <c r="F25" s="282"/>
      <c r="G25" s="282"/>
      <c r="H25" s="282"/>
      <c r="I25" s="282"/>
      <c r="J25" s="274">
        <f t="shared" si="1"/>
        <v>0</v>
      </c>
    </row>
    <row r="26" spans="1:11">
      <c r="A26" s="136" t="s">
        <v>170</v>
      </c>
      <c r="B26" s="777" t="s">
        <v>301</v>
      </c>
      <c r="C26" s="778"/>
      <c r="D26" s="778"/>
      <c r="E26" s="779"/>
      <c r="F26" s="282"/>
      <c r="G26" s="282"/>
      <c r="H26" s="282"/>
      <c r="I26" s="282"/>
      <c r="J26" s="274">
        <f t="shared" si="1"/>
        <v>0</v>
      </c>
    </row>
    <row r="27" spans="1:11">
      <c r="A27" s="136" t="s">
        <v>171</v>
      </c>
      <c r="B27" s="777" t="s">
        <v>301</v>
      </c>
      <c r="C27" s="778"/>
      <c r="D27" s="778"/>
      <c r="E27" s="779"/>
      <c r="F27" s="285"/>
      <c r="G27" s="285"/>
      <c r="H27" s="285"/>
      <c r="I27" s="285"/>
      <c r="J27" s="125">
        <f>SUM(F27:I27)</f>
        <v>0</v>
      </c>
    </row>
    <row r="28" spans="1:11" ht="15.75" thickBot="1">
      <c r="A28" s="142"/>
      <c r="B28" s="310" t="s">
        <v>302</v>
      </c>
      <c r="C28" s="143"/>
      <c r="D28" s="143"/>
      <c r="E28" s="144"/>
      <c r="F28" s="145">
        <f>SUM(F22:F27)</f>
        <v>0</v>
      </c>
      <c r="G28" s="145">
        <f>SUM(G22:G27)</f>
        <v>0</v>
      </c>
      <c r="H28" s="145">
        <f>SUM(H22:H27)</f>
        <v>0</v>
      </c>
      <c r="I28" s="145">
        <f>SUM(I22:I27)</f>
        <v>0</v>
      </c>
      <c r="J28" s="170">
        <f>SUM(J22:J27)</f>
        <v>0</v>
      </c>
      <c r="K28" s="368" t="s">
        <v>261</v>
      </c>
    </row>
    <row r="29" spans="1:11" ht="15.75" thickTop="1">
      <c r="A29" s="142"/>
      <c r="B29" s="794"/>
      <c r="C29" s="795"/>
      <c r="D29" s="795"/>
      <c r="E29" s="796"/>
      <c r="F29" s="144"/>
      <c r="G29" s="144"/>
      <c r="H29" s="146"/>
      <c r="I29" s="147"/>
      <c r="J29" s="148"/>
    </row>
    <row r="30" spans="1:11" ht="15.75">
      <c r="A30" s="169" t="s">
        <v>242</v>
      </c>
      <c r="B30" s="783">
        <v>1</v>
      </c>
      <c r="C30" s="784"/>
      <c r="D30" s="784"/>
      <c r="E30" s="784"/>
      <c r="F30" s="784"/>
      <c r="G30" s="785"/>
      <c r="H30" s="149">
        <v>2</v>
      </c>
      <c r="I30" s="119">
        <v>3</v>
      </c>
      <c r="J30" s="120">
        <v>4</v>
      </c>
    </row>
    <row r="31" spans="1:11" ht="15.75" thickBot="1">
      <c r="A31" s="132"/>
      <c r="B31" s="780" t="s">
        <v>243</v>
      </c>
      <c r="C31" s="781"/>
      <c r="D31" s="781"/>
      <c r="E31" s="781"/>
      <c r="F31" s="781"/>
      <c r="G31" s="782"/>
      <c r="H31" s="134" t="s">
        <v>244</v>
      </c>
      <c r="I31" s="134" t="s">
        <v>245</v>
      </c>
      <c r="J31" s="135" t="s">
        <v>226</v>
      </c>
    </row>
    <row r="32" spans="1:11" ht="15.75" thickTop="1">
      <c r="A32" s="121" t="s">
        <v>172</v>
      </c>
      <c r="B32" s="790"/>
      <c r="C32" s="791"/>
      <c r="D32" s="791"/>
      <c r="E32" s="791"/>
      <c r="F32" s="791"/>
      <c r="G32" s="792"/>
      <c r="H32" s="131"/>
      <c r="I32" s="122"/>
      <c r="J32" s="123">
        <f>IF(SUM(H32:I32)=0, 0, SUM(H32:I32))</f>
        <v>0</v>
      </c>
    </row>
    <row r="33" spans="1:10">
      <c r="A33" s="121" t="s">
        <v>173</v>
      </c>
      <c r="B33" s="768"/>
      <c r="C33" s="769"/>
      <c r="D33" s="769"/>
      <c r="E33" s="769"/>
      <c r="F33" s="769"/>
      <c r="G33" s="770"/>
      <c r="H33" s="126"/>
      <c r="I33" s="124"/>
      <c r="J33" s="274">
        <f t="shared" ref="J33:J59" si="2">IF(SUM(H33:I33)=0, 0, SUM(H33:I33))</f>
        <v>0</v>
      </c>
    </row>
    <row r="34" spans="1:10">
      <c r="A34" s="121" t="s">
        <v>174</v>
      </c>
      <c r="B34" s="768"/>
      <c r="C34" s="769"/>
      <c r="D34" s="769"/>
      <c r="E34" s="769"/>
      <c r="F34" s="769"/>
      <c r="G34" s="770"/>
      <c r="H34" s="126"/>
      <c r="I34" s="124"/>
      <c r="J34" s="274">
        <f t="shared" si="2"/>
        <v>0</v>
      </c>
    </row>
    <row r="35" spans="1:10">
      <c r="A35" s="121" t="s">
        <v>175</v>
      </c>
      <c r="B35" s="768"/>
      <c r="C35" s="769"/>
      <c r="D35" s="769"/>
      <c r="E35" s="769"/>
      <c r="F35" s="769"/>
      <c r="G35" s="770"/>
      <c r="H35" s="126"/>
      <c r="I35" s="124"/>
      <c r="J35" s="274">
        <f t="shared" si="2"/>
        <v>0</v>
      </c>
    </row>
    <row r="36" spans="1:10">
      <c r="A36" s="121" t="s">
        <v>176</v>
      </c>
      <c r="B36" s="768"/>
      <c r="C36" s="769"/>
      <c r="D36" s="769"/>
      <c r="E36" s="769"/>
      <c r="F36" s="769"/>
      <c r="G36" s="770"/>
      <c r="H36" s="126"/>
      <c r="I36" s="124"/>
      <c r="J36" s="274">
        <f t="shared" si="2"/>
        <v>0</v>
      </c>
    </row>
    <row r="37" spans="1:10">
      <c r="A37" s="121" t="s">
        <v>177</v>
      </c>
      <c r="B37" s="768"/>
      <c r="C37" s="769"/>
      <c r="D37" s="769"/>
      <c r="E37" s="769"/>
      <c r="F37" s="769"/>
      <c r="G37" s="770"/>
      <c r="H37" s="126"/>
      <c r="I37" s="124"/>
      <c r="J37" s="274">
        <f t="shared" si="2"/>
        <v>0</v>
      </c>
    </row>
    <row r="38" spans="1:10">
      <c r="A38" s="121" t="s">
        <v>178</v>
      </c>
      <c r="B38" s="768"/>
      <c r="C38" s="769"/>
      <c r="D38" s="769"/>
      <c r="E38" s="769"/>
      <c r="F38" s="769"/>
      <c r="G38" s="770"/>
      <c r="H38" s="126"/>
      <c r="I38" s="124"/>
      <c r="J38" s="274">
        <f t="shared" si="2"/>
        <v>0</v>
      </c>
    </row>
    <row r="39" spans="1:10">
      <c r="A39" s="121" t="s">
        <v>179</v>
      </c>
      <c r="B39" s="768"/>
      <c r="C39" s="769"/>
      <c r="D39" s="769"/>
      <c r="E39" s="769"/>
      <c r="F39" s="769"/>
      <c r="G39" s="770"/>
      <c r="H39" s="126"/>
      <c r="I39" s="124"/>
      <c r="J39" s="274">
        <f t="shared" si="2"/>
        <v>0</v>
      </c>
    </row>
    <row r="40" spans="1:10">
      <c r="A40" s="121" t="s">
        <v>180</v>
      </c>
      <c r="B40" s="768"/>
      <c r="C40" s="769"/>
      <c r="D40" s="769"/>
      <c r="E40" s="769"/>
      <c r="F40" s="769"/>
      <c r="G40" s="770"/>
      <c r="H40" s="126"/>
      <c r="I40" s="124"/>
      <c r="J40" s="274">
        <f t="shared" si="2"/>
        <v>0</v>
      </c>
    </row>
    <row r="41" spans="1:10">
      <c r="A41" s="121" t="s">
        <v>181</v>
      </c>
      <c r="B41" s="768"/>
      <c r="C41" s="769"/>
      <c r="D41" s="769"/>
      <c r="E41" s="769"/>
      <c r="F41" s="769"/>
      <c r="G41" s="770"/>
      <c r="H41" s="126"/>
      <c r="I41" s="124"/>
      <c r="J41" s="274">
        <f t="shared" si="2"/>
        <v>0</v>
      </c>
    </row>
    <row r="42" spans="1:10">
      <c r="A42" s="121" t="s">
        <v>182</v>
      </c>
      <c r="B42" s="768"/>
      <c r="C42" s="769"/>
      <c r="D42" s="769"/>
      <c r="E42" s="769"/>
      <c r="F42" s="769"/>
      <c r="G42" s="770"/>
      <c r="H42" s="126"/>
      <c r="I42" s="124"/>
      <c r="J42" s="274">
        <f t="shared" si="2"/>
        <v>0</v>
      </c>
    </row>
    <row r="43" spans="1:10">
      <c r="A43" s="121" t="s">
        <v>183</v>
      </c>
      <c r="B43" s="768"/>
      <c r="C43" s="769"/>
      <c r="D43" s="769"/>
      <c r="E43" s="769"/>
      <c r="F43" s="769"/>
      <c r="G43" s="770"/>
      <c r="H43" s="126"/>
      <c r="I43" s="124"/>
      <c r="J43" s="274">
        <f t="shared" si="2"/>
        <v>0</v>
      </c>
    </row>
    <row r="44" spans="1:10">
      <c r="A44" s="121" t="s">
        <v>184</v>
      </c>
      <c r="B44" s="768"/>
      <c r="C44" s="769"/>
      <c r="D44" s="769"/>
      <c r="E44" s="769"/>
      <c r="F44" s="769"/>
      <c r="G44" s="770"/>
      <c r="H44" s="126"/>
      <c r="I44" s="124"/>
      <c r="J44" s="274">
        <f t="shared" si="2"/>
        <v>0</v>
      </c>
    </row>
    <row r="45" spans="1:10">
      <c r="A45" s="121" t="s">
        <v>185</v>
      </c>
      <c r="B45" s="768"/>
      <c r="C45" s="769"/>
      <c r="D45" s="769"/>
      <c r="E45" s="769"/>
      <c r="F45" s="769"/>
      <c r="G45" s="770"/>
      <c r="H45" s="126"/>
      <c r="I45" s="124"/>
      <c r="J45" s="274">
        <f t="shared" si="2"/>
        <v>0</v>
      </c>
    </row>
    <row r="46" spans="1:10">
      <c r="A46" s="121" t="s">
        <v>186</v>
      </c>
      <c r="B46" s="768"/>
      <c r="C46" s="769"/>
      <c r="D46" s="769"/>
      <c r="E46" s="769"/>
      <c r="F46" s="769"/>
      <c r="G46" s="770"/>
      <c r="H46" s="126"/>
      <c r="I46" s="124"/>
      <c r="J46" s="274">
        <f t="shared" si="2"/>
        <v>0</v>
      </c>
    </row>
    <row r="47" spans="1:10">
      <c r="A47" s="121" t="s">
        <v>187</v>
      </c>
      <c r="B47" s="768"/>
      <c r="C47" s="769"/>
      <c r="D47" s="769"/>
      <c r="E47" s="769"/>
      <c r="F47" s="769"/>
      <c r="G47" s="770"/>
      <c r="H47" s="126"/>
      <c r="I47" s="124"/>
      <c r="J47" s="274">
        <f t="shared" si="2"/>
        <v>0</v>
      </c>
    </row>
    <row r="48" spans="1:10">
      <c r="A48" s="121" t="s">
        <v>188</v>
      </c>
      <c r="B48" s="768"/>
      <c r="C48" s="769"/>
      <c r="D48" s="769"/>
      <c r="E48" s="769"/>
      <c r="F48" s="769"/>
      <c r="G48" s="770"/>
      <c r="H48" s="126"/>
      <c r="I48" s="124"/>
      <c r="J48" s="274">
        <f t="shared" si="2"/>
        <v>0</v>
      </c>
    </row>
    <row r="49" spans="1:11">
      <c r="A49" s="121" t="s">
        <v>189</v>
      </c>
      <c r="B49" s="768"/>
      <c r="C49" s="769"/>
      <c r="D49" s="769"/>
      <c r="E49" s="769"/>
      <c r="F49" s="769"/>
      <c r="G49" s="770"/>
      <c r="H49" s="126"/>
      <c r="I49" s="124"/>
      <c r="J49" s="274">
        <f t="shared" si="2"/>
        <v>0</v>
      </c>
    </row>
    <row r="50" spans="1:11">
      <c r="A50" s="121" t="s">
        <v>190</v>
      </c>
      <c r="B50" s="768"/>
      <c r="C50" s="769"/>
      <c r="D50" s="769"/>
      <c r="E50" s="769"/>
      <c r="F50" s="769"/>
      <c r="G50" s="770"/>
      <c r="H50" s="126"/>
      <c r="I50" s="124"/>
      <c r="J50" s="274">
        <f t="shared" si="2"/>
        <v>0</v>
      </c>
    </row>
    <row r="51" spans="1:11">
      <c r="A51" s="121" t="s">
        <v>191</v>
      </c>
      <c r="B51" s="768"/>
      <c r="C51" s="769"/>
      <c r="D51" s="769"/>
      <c r="E51" s="769"/>
      <c r="F51" s="769"/>
      <c r="G51" s="770"/>
      <c r="H51" s="126"/>
      <c r="I51" s="124"/>
      <c r="J51" s="274">
        <f t="shared" si="2"/>
        <v>0</v>
      </c>
    </row>
    <row r="52" spans="1:11">
      <c r="A52" s="121" t="s">
        <v>192</v>
      </c>
      <c r="B52" s="768"/>
      <c r="C52" s="769"/>
      <c r="D52" s="769"/>
      <c r="E52" s="769"/>
      <c r="F52" s="769"/>
      <c r="G52" s="770"/>
      <c r="H52" s="150"/>
      <c r="I52" s="124"/>
      <c r="J52" s="274">
        <f t="shared" si="2"/>
        <v>0</v>
      </c>
    </row>
    <row r="53" spans="1:11">
      <c r="A53" s="121" t="s">
        <v>193</v>
      </c>
      <c r="B53" s="768"/>
      <c r="C53" s="769"/>
      <c r="D53" s="769"/>
      <c r="E53" s="769"/>
      <c r="F53" s="769"/>
      <c r="G53" s="770"/>
      <c r="H53" s="127"/>
      <c r="I53" s="124"/>
      <c r="J53" s="274">
        <f t="shared" si="2"/>
        <v>0</v>
      </c>
    </row>
    <row r="54" spans="1:11">
      <c r="A54" s="121" t="s">
        <v>194</v>
      </c>
      <c r="B54" s="768"/>
      <c r="C54" s="769"/>
      <c r="D54" s="769"/>
      <c r="E54" s="769"/>
      <c r="F54" s="769"/>
      <c r="G54" s="770"/>
      <c r="H54" s="127"/>
      <c r="I54" s="124"/>
      <c r="J54" s="274">
        <f t="shared" si="2"/>
        <v>0</v>
      </c>
    </row>
    <row r="55" spans="1:11">
      <c r="A55" s="121" t="s">
        <v>195</v>
      </c>
      <c r="B55" s="768"/>
      <c r="C55" s="769"/>
      <c r="D55" s="769"/>
      <c r="E55" s="769"/>
      <c r="F55" s="769"/>
      <c r="G55" s="770"/>
      <c r="H55" s="126"/>
      <c r="I55" s="124"/>
      <c r="J55" s="274">
        <f t="shared" si="2"/>
        <v>0</v>
      </c>
    </row>
    <row r="56" spans="1:11">
      <c r="A56" s="121" t="s">
        <v>196</v>
      </c>
      <c r="B56" s="768"/>
      <c r="C56" s="769"/>
      <c r="D56" s="769"/>
      <c r="E56" s="769"/>
      <c r="F56" s="769"/>
      <c r="G56" s="770"/>
      <c r="H56" s="126"/>
      <c r="I56" s="124"/>
      <c r="J56" s="274">
        <f t="shared" si="2"/>
        <v>0</v>
      </c>
    </row>
    <row r="57" spans="1:11">
      <c r="A57" s="121" t="s">
        <v>197</v>
      </c>
      <c r="B57" s="768"/>
      <c r="C57" s="769"/>
      <c r="D57" s="769"/>
      <c r="E57" s="769"/>
      <c r="F57" s="769"/>
      <c r="G57" s="770"/>
      <c r="H57" s="126"/>
      <c r="I57" s="124"/>
      <c r="J57" s="274">
        <f t="shared" si="2"/>
        <v>0</v>
      </c>
    </row>
    <row r="58" spans="1:11">
      <c r="A58" s="121" t="s">
        <v>198</v>
      </c>
      <c r="B58" s="768"/>
      <c r="C58" s="769"/>
      <c r="D58" s="769"/>
      <c r="E58" s="769"/>
      <c r="F58" s="769"/>
      <c r="G58" s="770"/>
      <c r="H58" s="126"/>
      <c r="I58" s="124"/>
      <c r="J58" s="274">
        <f t="shared" si="2"/>
        <v>0</v>
      </c>
    </row>
    <row r="59" spans="1:11" ht="17.25">
      <c r="A59" s="121" t="s">
        <v>199</v>
      </c>
      <c r="B59" s="768"/>
      <c r="C59" s="769"/>
      <c r="D59" s="769"/>
      <c r="E59" s="769"/>
      <c r="F59" s="769"/>
      <c r="G59" s="770"/>
      <c r="H59" s="126"/>
      <c r="I59" s="128"/>
      <c r="J59" s="274">
        <f t="shared" si="2"/>
        <v>0</v>
      </c>
    </row>
    <row r="60" spans="1:11" ht="17.25">
      <c r="A60" s="121"/>
      <c r="B60" s="771" t="s">
        <v>246</v>
      </c>
      <c r="C60" s="772"/>
      <c r="D60" s="772"/>
      <c r="E60" s="772"/>
      <c r="F60" s="772"/>
      <c r="G60" s="773"/>
      <c r="H60" s="171">
        <f>SUM(H32:H59)</f>
        <v>0</v>
      </c>
      <c r="I60" s="171">
        <f>SUM(I32:I59)</f>
        <v>0</v>
      </c>
      <c r="J60" s="167">
        <f>IF(SUM(H60:I60)=0,0,SUM(H60:I60))</f>
        <v>0</v>
      </c>
      <c r="K60" s="368" t="s">
        <v>262</v>
      </c>
    </row>
    <row r="61" spans="1:11" ht="18">
      <c r="A61" s="151"/>
      <c r="B61" s="774" t="s">
        <v>247</v>
      </c>
      <c r="C61" s="775"/>
      <c r="D61" s="775"/>
      <c r="E61" s="775"/>
      <c r="F61" s="775"/>
      <c r="G61" s="776"/>
      <c r="H61" s="152"/>
      <c r="I61" s="152"/>
      <c r="J61" s="153">
        <f>J17+J28+J60</f>
        <v>3750000</v>
      </c>
    </row>
    <row r="62" spans="1:11" s="368" customFormat="1">
      <c r="A62" s="491"/>
      <c r="B62" s="492"/>
      <c r="C62" s="492"/>
      <c r="D62" s="492"/>
      <c r="E62" s="492"/>
      <c r="F62" s="492"/>
      <c r="G62" s="492"/>
      <c r="H62" s="493"/>
      <c r="I62" s="494"/>
      <c r="J62" s="494"/>
    </row>
    <row r="63" spans="1:11" s="368" customFormat="1">
      <c r="A63" s="495"/>
      <c r="B63" s="495" t="s">
        <v>303</v>
      </c>
      <c r="C63" s="495"/>
      <c r="D63" s="495"/>
      <c r="E63" s="495"/>
      <c r="F63" s="495"/>
      <c r="G63" s="495"/>
      <c r="H63" s="495"/>
      <c r="I63" s="494"/>
      <c r="J63" s="494"/>
    </row>
    <row r="64" spans="1:11" s="368" customFormat="1">
      <c r="A64" s="495"/>
      <c r="B64" s="496" t="s">
        <v>304</v>
      </c>
      <c r="C64" s="495"/>
      <c r="D64" s="495"/>
      <c r="E64" s="495"/>
      <c r="F64" s="495"/>
      <c r="G64" s="495"/>
      <c r="H64" s="495"/>
      <c r="I64" s="494"/>
      <c r="J64" s="494"/>
    </row>
    <row r="65" spans="1:8" s="368" customFormat="1">
      <c r="A65" s="495"/>
      <c r="B65" s="496" t="s">
        <v>248</v>
      </c>
      <c r="C65" s="495"/>
      <c r="D65" s="495"/>
      <c r="E65" s="495"/>
      <c r="F65" s="495"/>
      <c r="G65" s="495"/>
      <c r="H65" s="495"/>
    </row>
    <row r="66" spans="1:8" s="368" customFormat="1">
      <c r="A66" s="497"/>
      <c r="B66" s="494" t="s">
        <v>249</v>
      </c>
      <c r="C66" s="786"/>
      <c r="D66" s="786"/>
      <c r="E66" s="786"/>
      <c r="F66" s="786"/>
      <c r="G66" s="786"/>
      <c r="H66" s="786"/>
    </row>
    <row r="67" spans="1:8" s="368" customFormat="1">
      <c r="A67" s="497"/>
      <c r="B67" s="494"/>
      <c r="C67" s="786"/>
      <c r="D67" s="786"/>
      <c r="E67" s="786"/>
      <c r="F67" s="786"/>
      <c r="G67" s="786"/>
      <c r="H67" s="786"/>
    </row>
    <row r="68" spans="1:8" s="368" customFormat="1"/>
    <row r="69" spans="1:8" s="368" customFormat="1"/>
    <row r="70" spans="1:8" s="368" customFormat="1"/>
    <row r="71" spans="1:8" s="368" customFormat="1"/>
    <row r="72" spans="1:8" s="368" customFormat="1"/>
    <row r="73" spans="1:8" s="368" customFormat="1"/>
    <row r="74" spans="1:8" s="368" customFormat="1"/>
    <row r="75" spans="1:8" s="368" customFormat="1"/>
    <row r="76" spans="1:8" s="368" customFormat="1"/>
    <row r="77" spans="1:8" s="368" customFormat="1"/>
    <row r="78" spans="1:8" s="368" customFormat="1"/>
    <row r="79" spans="1:8" s="368" customFormat="1"/>
    <row r="80" spans="1:8" s="368" customFormat="1"/>
    <row r="81" s="368" customFormat="1"/>
    <row r="82" s="368" customFormat="1"/>
    <row r="83" s="368" customFormat="1"/>
    <row r="84" s="368" customFormat="1"/>
    <row r="85" s="368" customFormat="1"/>
    <row r="86" s="368" customFormat="1"/>
    <row r="87" s="368" customFormat="1"/>
    <row r="88" s="368" customFormat="1"/>
    <row r="89" s="368" customFormat="1"/>
    <row r="90" s="368" customFormat="1"/>
    <row r="91" s="368" customFormat="1"/>
    <row r="92" s="368" customFormat="1"/>
    <row r="93" s="368" customFormat="1"/>
    <row r="94" s="368" customFormat="1"/>
    <row r="95" s="368" customFormat="1"/>
    <row r="96" s="368" customFormat="1"/>
    <row r="97" s="368" customFormat="1"/>
    <row r="98" s="368" customFormat="1"/>
    <row r="99" s="368" customFormat="1"/>
    <row r="100" s="368" customFormat="1"/>
    <row r="101" s="368" customFormat="1"/>
    <row r="102" s="368" customFormat="1"/>
    <row r="103" s="368" customFormat="1"/>
    <row r="104" s="368" customFormat="1"/>
    <row r="105" s="368" customFormat="1"/>
    <row r="106" s="368" customFormat="1"/>
    <row r="107" s="368" customFormat="1"/>
    <row r="108" s="368" customFormat="1"/>
    <row r="109" s="368" customFormat="1"/>
    <row r="110" s="368" customFormat="1"/>
    <row r="111" s="368" customFormat="1"/>
    <row r="112" s="368" customFormat="1"/>
    <row r="113" s="368" customFormat="1"/>
    <row r="114" s="368" customFormat="1"/>
    <row r="115" s="368" customFormat="1"/>
    <row r="116" s="368" customFormat="1"/>
    <row r="117" s="368" customFormat="1"/>
    <row r="118" s="368" customFormat="1"/>
    <row r="119" s="368" customFormat="1"/>
    <row r="120" s="368" customFormat="1"/>
    <row r="121" s="368" customFormat="1"/>
    <row r="122" s="368" customFormat="1"/>
    <row r="123" s="368" customFormat="1"/>
    <row r="124" s="368" customFormat="1"/>
    <row r="125" s="368" customFormat="1"/>
    <row r="126" s="368" customFormat="1"/>
    <row r="127" s="368" customFormat="1"/>
    <row r="128" s="368" customFormat="1"/>
    <row r="129" s="368" customFormat="1"/>
    <row r="130" s="368" customFormat="1"/>
    <row r="131" s="368" customFormat="1"/>
    <row r="132" s="368" customFormat="1"/>
    <row r="133" s="368" customFormat="1"/>
    <row r="134" s="368" customFormat="1"/>
    <row r="135" s="368" customFormat="1"/>
    <row r="136" s="368" customFormat="1"/>
    <row r="137" s="368" customFormat="1"/>
    <row r="138" s="368" customFormat="1"/>
    <row r="139" s="368" customFormat="1"/>
    <row r="140" s="368" customFormat="1"/>
    <row r="141" s="368" customFormat="1"/>
    <row r="142" s="368" customFormat="1"/>
    <row r="143" s="368" customFormat="1"/>
    <row r="144" s="368" customFormat="1"/>
    <row r="145" s="368" customFormat="1"/>
    <row r="146" s="368" customFormat="1"/>
    <row r="147" s="368" customFormat="1"/>
    <row r="148" s="368" customFormat="1"/>
    <row r="149" s="368" customFormat="1"/>
    <row r="150" s="368" customFormat="1"/>
    <row r="151" s="368" customFormat="1"/>
    <row r="152" s="368" customFormat="1"/>
    <row r="153" s="368" customFormat="1"/>
    <row r="154" s="368" customFormat="1"/>
    <row r="155" s="368" customFormat="1"/>
    <row r="156" s="368" customFormat="1"/>
    <row r="157" s="368" customFormat="1"/>
    <row r="158" s="368" customFormat="1"/>
    <row r="159" s="368" customFormat="1"/>
    <row r="160" s="368" customFormat="1"/>
    <row r="161" s="368" customFormat="1"/>
    <row r="162" s="368" customFormat="1"/>
    <row r="163" s="368" customFormat="1"/>
    <row r="164" s="368" customFormat="1"/>
    <row r="165" s="368" customFormat="1"/>
    <row r="166" s="368" customFormat="1"/>
    <row r="167" s="368" customFormat="1"/>
    <row r="168" s="368" customFormat="1"/>
    <row r="169" s="368" customFormat="1"/>
    <row r="170" s="368" customFormat="1"/>
    <row r="171" s="368" customFormat="1"/>
    <row r="172" s="368" customFormat="1"/>
    <row r="173" s="368" customFormat="1"/>
    <row r="174" s="368" customFormat="1"/>
    <row r="175" s="368" customFormat="1"/>
    <row r="176" s="368" customFormat="1"/>
    <row r="177" s="368" customFormat="1"/>
    <row r="178" s="368" customFormat="1"/>
    <row r="179" s="368" customFormat="1"/>
    <row r="180" s="368" customFormat="1"/>
    <row r="181" s="368" customFormat="1"/>
    <row r="182" s="368" customFormat="1"/>
    <row r="183" s="368" customFormat="1"/>
    <row r="184" s="368" customFormat="1"/>
    <row r="185" s="368" customFormat="1"/>
    <row r="186" s="368" customFormat="1"/>
    <row r="187" s="368" customFormat="1"/>
    <row r="188" s="368" customFormat="1"/>
    <row r="189" s="368" customFormat="1"/>
    <row r="190" s="368" customFormat="1"/>
    <row r="191" s="368" customFormat="1"/>
    <row r="192" s="368" customFormat="1"/>
    <row r="193" s="368" customFormat="1"/>
    <row r="194" s="368" customFormat="1"/>
    <row r="195" s="368" customFormat="1"/>
    <row r="196" s="368" customFormat="1"/>
    <row r="197" s="368" customFormat="1"/>
    <row r="198" s="368" customFormat="1"/>
    <row r="199" s="368" customFormat="1"/>
    <row r="200" s="368" customFormat="1"/>
    <row r="201" s="368" customFormat="1"/>
    <row r="202" s="368" customFormat="1"/>
    <row r="203" s="368" customFormat="1"/>
    <row r="204" s="368" customFormat="1"/>
    <row r="205" s="368" customFormat="1"/>
    <row r="206" s="368" customFormat="1"/>
    <row r="207" s="368" customFormat="1"/>
    <row r="208" s="368" customFormat="1"/>
    <row r="209" s="368" customFormat="1"/>
    <row r="210" s="368" customFormat="1"/>
    <row r="211" s="368" customFormat="1"/>
    <row r="212" s="368" customFormat="1"/>
    <row r="213" s="368" customFormat="1"/>
    <row r="214" s="368" customFormat="1"/>
  </sheetData>
  <customSheetViews>
    <customSheetView guid="{B132CD03-A5D7-4D81-A86A-BF3963EBDAE2}">
      <selection activeCell="I3" sqref="I3:J3"/>
      <pageMargins left="0.7" right="0.7" top="0.75" bottom="0.75" header="0.3" footer="0.3"/>
    </customSheetView>
  </customSheetViews>
  <mergeCells count="60">
    <mergeCell ref="B52:G52"/>
    <mergeCell ref="B53:G53"/>
    <mergeCell ref="B54:G54"/>
    <mergeCell ref="B50:G50"/>
    <mergeCell ref="B13:E13"/>
    <mergeCell ref="B41:G41"/>
    <mergeCell ref="B42:G42"/>
    <mergeCell ref="B37:G37"/>
    <mergeCell ref="B38:G38"/>
    <mergeCell ref="B48:G48"/>
    <mergeCell ref="B46:G46"/>
    <mergeCell ref="B33:G33"/>
    <mergeCell ref="B47:G47"/>
    <mergeCell ref="B36:G36"/>
    <mergeCell ref="B45:G45"/>
    <mergeCell ref="B44:G44"/>
    <mergeCell ref="A1:J1"/>
    <mergeCell ref="B29:E29"/>
    <mergeCell ref="B8:E8"/>
    <mergeCell ref="B9:E9"/>
    <mergeCell ref="B10:E10"/>
    <mergeCell ref="I3:J3"/>
    <mergeCell ref="B20:E20"/>
    <mergeCell ref="A4:B4"/>
    <mergeCell ref="A3:B3"/>
    <mergeCell ref="B11:E11"/>
    <mergeCell ref="B22:E22"/>
    <mergeCell ref="B7:E7"/>
    <mergeCell ref="C3:D3"/>
    <mergeCell ref="C4:D4"/>
    <mergeCell ref="B34:G34"/>
    <mergeCell ref="B12:E12"/>
    <mergeCell ref="B21:E21"/>
    <mergeCell ref="B19:E19"/>
    <mergeCell ref="B16:E16"/>
    <mergeCell ref="B32:G32"/>
    <mergeCell ref="B26:E26"/>
    <mergeCell ref="C67:H67"/>
    <mergeCell ref="C66:H66"/>
    <mergeCell ref="B59:G59"/>
    <mergeCell ref="B58:G58"/>
    <mergeCell ref="B55:G55"/>
    <mergeCell ref="B56:G56"/>
    <mergeCell ref="B57:G57"/>
    <mergeCell ref="B35:G35"/>
    <mergeCell ref="B39:G39"/>
    <mergeCell ref="B60:G60"/>
    <mergeCell ref="B61:G61"/>
    <mergeCell ref="B14:E14"/>
    <mergeCell ref="B15:E15"/>
    <mergeCell ref="B24:E24"/>
    <mergeCell ref="B25:E25"/>
    <mergeCell ref="B27:E27"/>
    <mergeCell ref="B31:G31"/>
    <mergeCell ref="B30:G30"/>
    <mergeCell ref="B23:E23"/>
    <mergeCell ref="B43:G43"/>
    <mergeCell ref="B40:G40"/>
    <mergeCell ref="B51:G51"/>
    <mergeCell ref="B49:G49"/>
  </mergeCells>
  <phoneticPr fontId="41" type="noConversion"/>
  <pageMargins left="0.7" right="0.7" top="0.75" bottom="0.75" header="0.3" footer="0.3"/>
  <pageSetup scale="52" fitToHeight="0" orientation="portrait" r:id="rId1"/>
  <headerFooter>
    <oddHeader>&amp;L&amp;9State of Florida - Agency For Health Care Administration&amp;R&amp;9AHCA
Emergency Medical Transportation Cost Report</oddHeader>
    <oddFooter>&amp;L&amp;9AHCA Form 5000-0035, _______, incorporated by reference in Rule 59G-6.035, F.A.C. &amp;C&amp;9Sch 8 - Revenues&amp;R&amp;9Page &amp;P of &amp;N</oddFooter>
  </headerFooter>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General Information</vt:lpstr>
      <vt:lpstr>Sch 1 - Total Expense</vt:lpstr>
      <vt:lpstr>Sch 2 - MTS Expense</vt:lpstr>
      <vt:lpstr>Sch 3 - NON-MTS Expense</vt:lpstr>
      <vt:lpstr>Sch 4 - CRSB</vt:lpstr>
      <vt:lpstr>Sch 5 - A&amp;G</vt:lpstr>
      <vt:lpstr>Sch 6 - Reclassifications</vt:lpstr>
      <vt:lpstr>Sch 7 - Adjustments</vt:lpstr>
      <vt:lpstr>Sch 8 - Revenues</vt:lpstr>
      <vt:lpstr>Sch 9 - Final Settlement</vt:lpstr>
      <vt:lpstr>Sch 10 - Notes</vt:lpstr>
      <vt:lpstr>'General Information'!Print_Area</vt:lpstr>
      <vt:lpstr>'Sch 1 - Total Expense'!Print_Area</vt:lpstr>
      <vt:lpstr>'Sch 10 - Notes'!Print_Area</vt:lpstr>
      <vt:lpstr>'Sch 2 - MTS Expense'!Print_Area</vt:lpstr>
      <vt:lpstr>'Sch 3 - NON-MTS Expense'!Print_Area</vt:lpstr>
      <vt:lpstr>'Sch 4 - CRSB'!Print_Area</vt:lpstr>
      <vt:lpstr>'Sch 6 - Reclassifications'!Print_Area</vt:lpstr>
      <vt:lpstr>'Sch 9 - Final Settlement'!Print_Area</vt:lpstr>
    </vt:vector>
  </TitlesOfParts>
  <Company>Thomas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Kinsey Caldwell</dc:creator>
  <cp:lastModifiedBy>Seastrum, Justin (DOH)</cp:lastModifiedBy>
  <cp:lastPrinted>2020-09-20T17:33:45Z</cp:lastPrinted>
  <dcterms:created xsi:type="dcterms:W3CDTF">2015-12-02T19:09:06Z</dcterms:created>
  <dcterms:modified xsi:type="dcterms:W3CDTF">2021-11-01T18:16:38Z</dcterms:modified>
</cp:coreProperties>
</file>