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R:\health_care\medicaid\rates\mental_hygiene\docs\2018\"/>
    </mc:Choice>
  </mc:AlternateContent>
  <bookViews>
    <workbookView xWindow="0" yWindow="0" windowWidth="28800" windowHeight="1168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F16" i="1"/>
  <c r="F17" i="1"/>
  <c r="F18" i="1"/>
  <c r="E16" i="1"/>
  <c r="E17" i="1"/>
  <c r="E18" i="1"/>
  <c r="D16" i="1"/>
  <c r="D17" i="1"/>
  <c r="D18" i="1"/>
  <c r="D15" i="1"/>
  <c r="E15" i="1"/>
  <c r="F15" i="1"/>
  <c r="G15" i="1"/>
  <c r="C16" i="1"/>
  <c r="C17" i="1"/>
  <c r="C18" i="1"/>
  <c r="C15" i="1"/>
  <c r="G8" i="1" l="1"/>
  <c r="F8" i="1"/>
  <c r="E8" i="1"/>
  <c r="D8" i="1"/>
  <c r="C8" i="1"/>
  <c r="G7" i="1"/>
  <c r="F7" i="1"/>
  <c r="E7" i="1"/>
  <c r="D7" i="1"/>
  <c r="C7" i="1"/>
  <c r="G6" i="1"/>
  <c r="F6" i="1"/>
  <c r="E6" i="1"/>
  <c r="D6" i="1"/>
  <c r="C6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<sst xmlns="http://schemas.openxmlformats.org/spreadsheetml/2006/main" count="25" uniqueCount="12">
  <si>
    <t>RESPITE</t>
  </si>
  <si>
    <t>Effective April 1, 2018</t>
  </si>
  <si>
    <t>(6.5% Direct Support &amp; 3.25% Clinical Compensation Increase)</t>
  </si>
  <si>
    <t>DOH Region</t>
  </si>
  <si>
    <t>Unit of Service</t>
  </si>
  <si>
    <t>Camp</t>
  </si>
  <si>
    <t>Recreation</t>
  </si>
  <si>
    <t>Intensive Service</t>
  </si>
  <si>
    <t>In-Home</t>
  </si>
  <si>
    <t>Site-Based</t>
  </si>
  <si>
    <t>Hourly</t>
  </si>
  <si>
    <t>1/4 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</si>
</sst>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8" fontId="2" fillId="0" borderId="5" xfId="0" applyNumberFormat="1" applyFont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8" fontId="2" fillId="0" borderId="8" xfId="0" applyNumberFormat="1" applyFont="1" applyBorder="1" applyAlignment="1">
      <alignment horizontal="center" vertical="center" wrapText="1"/>
    </xf>
    <xf numFmtId="8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8" fontId="2" fillId="0" borderId="11" xfId="0" applyNumberFormat="1" applyFont="1" applyBorder="1" applyAlignment="1">
      <alignment horizontal="center" vertical="center" wrapText="1"/>
    </xf>
    <xf numFmtId="8" fontId="2" fillId="0" borderId="1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8" xfId="0" applyBorder="1"/>
    <xf numFmtId="164" fontId="0" fillId="0" borderId="8" xfId="0" applyNumberForma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S13" sqref="S13"/>
    </sheetView>
  </sheetViews>
  <sheetFormatPr defaultRowHeight="15" x14ac:dyDescent="0.25"/>
  <cols>
    <col min="1" max="7" width="10.5703125" customWidth="1"/>
  </cols>
  <sheetData>
    <row r="1" spans="1:7" x14ac:dyDescent="0.25">
      <c r="A1" s="21" t="s">
        <v>0</v>
      </c>
      <c r="B1" s="21"/>
      <c r="C1" s="21"/>
      <c r="D1" s="21"/>
      <c r="E1" s="21"/>
      <c r="F1" s="21"/>
      <c r="G1" s="21"/>
    </row>
    <row r="2" spans="1:7" x14ac:dyDescent="0.25">
      <c r="A2" s="21" t="s">
        <v>1</v>
      </c>
      <c r="B2" s="21"/>
      <c r="C2" s="21"/>
      <c r="D2" s="21"/>
      <c r="E2" s="21"/>
      <c r="F2" s="21"/>
      <c r="G2" s="21"/>
    </row>
    <row r="3" spans="1:7" ht="26.25" customHeight="1" thickBot="1" x14ac:dyDescent="0.3">
      <c r="A3" s="22" t="s">
        <v>2</v>
      </c>
      <c r="B3" s="22"/>
      <c r="C3" s="22"/>
      <c r="D3" s="22"/>
      <c r="E3" s="22"/>
      <c r="F3" s="22"/>
      <c r="G3" s="22"/>
    </row>
    <row r="4" spans="1:7" ht="43.5" thickBot="1" x14ac:dyDescent="0.3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3" t="s">
        <v>9</v>
      </c>
    </row>
    <row r="5" spans="1:7" x14ac:dyDescent="0.25">
      <c r="A5" s="4">
        <v>1</v>
      </c>
      <c r="B5" s="5" t="s">
        <v>10</v>
      </c>
      <c r="C5" s="6">
        <f>ROUND(27.4533273096561,2)</f>
        <v>27.45</v>
      </c>
      <c r="D5" s="6">
        <f>ROUND(23.8798351106008,2)</f>
        <v>23.88</v>
      </c>
      <c r="E5" s="6">
        <f>ROUND(36.8377207700832,2)</f>
        <v>36.840000000000003</v>
      </c>
      <c r="F5" s="6">
        <f>ROUND(26.923135588728,2)</f>
        <v>26.92</v>
      </c>
      <c r="G5" s="7">
        <f>ROUND(26.488378377567,2)</f>
        <v>26.49</v>
      </c>
    </row>
    <row r="6" spans="1:7" x14ac:dyDescent="0.25">
      <c r="A6" s="8">
        <v>2</v>
      </c>
      <c r="B6" s="9" t="s">
        <v>10</v>
      </c>
      <c r="C6" s="10">
        <f>ROUND(26.1836215513253,2)</f>
        <v>26.18</v>
      </c>
      <c r="D6" s="10">
        <f>ROUND(22.9119966272651,2)</f>
        <v>22.91</v>
      </c>
      <c r="E6" s="10">
        <f>ROUND(36.5402264245675,2)</f>
        <v>36.54</v>
      </c>
      <c r="F6" s="10">
        <f>ROUND(25.5462920206642,2)</f>
        <v>25.55</v>
      </c>
      <c r="G6" s="11">
        <f>ROUND(26.5341527931888,2)</f>
        <v>26.53</v>
      </c>
    </row>
    <row r="7" spans="1:7" x14ac:dyDescent="0.25">
      <c r="A7" s="8">
        <v>3</v>
      </c>
      <c r="B7" s="9" t="s">
        <v>10</v>
      </c>
      <c r="C7" s="10">
        <f>ROUND(25.7753033462085,2)</f>
        <v>25.78</v>
      </c>
      <c r="D7" s="10">
        <f>ROUND(22.6568098549388,2)</f>
        <v>22.66</v>
      </c>
      <c r="E7" s="10">
        <f>ROUND(35.0141054921129,2)</f>
        <v>35.01</v>
      </c>
      <c r="F7" s="10">
        <f>ROUND(25.2873757931527,2)</f>
        <v>25.29</v>
      </c>
      <c r="G7" s="11">
        <f>ROUND(24.3857705320714,2)</f>
        <v>24.39</v>
      </c>
    </row>
    <row r="8" spans="1:7" ht="15.75" thickBot="1" x14ac:dyDescent="0.3">
      <c r="A8" s="12">
        <v>4</v>
      </c>
      <c r="B8" s="13" t="s">
        <v>10</v>
      </c>
      <c r="C8" s="14">
        <f>ROUND(24.0820595744764,2)</f>
        <v>24.08</v>
      </c>
      <c r="D8" s="14">
        <f>ROUND(22.1202889794618,2)</f>
        <v>22.12</v>
      </c>
      <c r="E8" s="14">
        <f>ROUND(34.2726625031737,2)</f>
        <v>34.270000000000003</v>
      </c>
      <c r="F8" s="14">
        <f>ROUND(24.8455594817253,2)</f>
        <v>24.85</v>
      </c>
      <c r="G8" s="15">
        <f>ROUND(24.283538716667,2)</f>
        <v>24.28</v>
      </c>
    </row>
    <row r="13" spans="1:7" ht="15.75" thickBot="1" x14ac:dyDescent="0.3"/>
    <row r="14" spans="1:7" ht="28.5" x14ac:dyDescent="0.25">
      <c r="A14" s="16" t="s">
        <v>3</v>
      </c>
      <c r="B14" s="17" t="s">
        <v>4</v>
      </c>
      <c r="C14" s="17" t="s">
        <v>5</v>
      </c>
      <c r="D14" s="17" t="s">
        <v>6</v>
      </c>
      <c r="E14" s="17" t="s">
        <v>7</v>
      </c>
      <c r="F14" s="17" t="s">
        <v>8</v>
      </c>
      <c r="G14" s="18" t="s">
        <v>9</v>
      </c>
    </row>
    <row r="15" spans="1:7" x14ac:dyDescent="0.25">
      <c r="A15" s="9">
        <v>1</v>
      </c>
      <c r="B15" s="19" t="s">
        <v>11</v>
      </c>
      <c r="C15" s="20">
        <f>ROUND(C5/4,2)</f>
        <v>6.86</v>
      </c>
      <c r="D15" s="20">
        <f t="shared" ref="D15:G15" si="0">ROUND(D5/4,2)</f>
        <v>5.97</v>
      </c>
      <c r="E15" s="20">
        <f t="shared" si="0"/>
        <v>9.2100000000000009</v>
      </c>
      <c r="F15" s="20">
        <f t="shared" si="0"/>
        <v>6.73</v>
      </c>
      <c r="G15" s="20">
        <f t="shared" si="0"/>
        <v>6.62</v>
      </c>
    </row>
    <row r="16" spans="1:7" x14ac:dyDescent="0.25">
      <c r="A16" s="9">
        <v>2</v>
      </c>
      <c r="B16" s="19" t="s">
        <v>11</v>
      </c>
      <c r="C16" s="20">
        <f t="shared" ref="C16:G18" si="1">ROUND(C6/4,2)</f>
        <v>6.55</v>
      </c>
      <c r="D16" s="20">
        <f t="shared" si="1"/>
        <v>5.73</v>
      </c>
      <c r="E16" s="20">
        <f t="shared" si="1"/>
        <v>9.14</v>
      </c>
      <c r="F16" s="20">
        <f t="shared" si="1"/>
        <v>6.39</v>
      </c>
      <c r="G16" s="20">
        <f t="shared" si="1"/>
        <v>6.63</v>
      </c>
    </row>
    <row r="17" spans="1:7" x14ac:dyDescent="0.25">
      <c r="A17" s="9">
        <v>3</v>
      </c>
      <c r="B17" s="19" t="s">
        <v>11</v>
      </c>
      <c r="C17" s="20">
        <f t="shared" si="1"/>
        <v>6.45</v>
      </c>
      <c r="D17" s="20">
        <f t="shared" si="1"/>
        <v>5.67</v>
      </c>
      <c r="E17" s="20">
        <f t="shared" si="1"/>
        <v>8.75</v>
      </c>
      <c r="F17" s="20">
        <f t="shared" si="1"/>
        <v>6.32</v>
      </c>
      <c r="G17" s="20">
        <f t="shared" si="1"/>
        <v>6.1</v>
      </c>
    </row>
    <row r="18" spans="1:7" x14ac:dyDescent="0.25">
      <c r="A18" s="9">
        <v>4</v>
      </c>
      <c r="B18" s="19" t="s">
        <v>11</v>
      </c>
      <c r="C18" s="20">
        <f t="shared" si="1"/>
        <v>6.02</v>
      </c>
      <c r="D18" s="20">
        <f t="shared" si="1"/>
        <v>5.53</v>
      </c>
      <c r="E18" s="20">
        <f t="shared" si="1"/>
        <v>8.57</v>
      </c>
      <c r="F18" s="20">
        <f t="shared" si="1"/>
        <v>6.21</v>
      </c>
      <c r="G18" s="20">
        <f t="shared" si="1"/>
        <v>6.07</v>
      </c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Schubert</dc:creator>
  <cp:lastModifiedBy>Katherine Ryan</cp:lastModifiedBy>
  <dcterms:created xsi:type="dcterms:W3CDTF">2017-05-08T16:37:32Z</dcterms:created>
  <dcterms:modified xsi:type="dcterms:W3CDTF">2018-04-02T16:19:55Z</dcterms:modified>
</cp:coreProperties>
</file>